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codeName="ThisWorkbook" filterPrivacy="1"/>
  <bookViews>
    <workbookView xWindow="0" yWindow="0" windowWidth="17256" windowHeight="7860" activeTab="2"/>
  </bookViews>
  <sheets>
    <sheet name="Introduction" sheetId="6" r:id="rId1"/>
    <sheet name="CLEAR_SHEET" sheetId="8" state="hidden" r:id="rId2"/>
    <sheet name="Validation" sheetId="7" r:id="rId3"/>
    <sheet name="Small company return -&gt;" sheetId="5" r:id="rId4"/>
    <sheet name="S1" sheetId="2" r:id="rId5"/>
    <sheet name="S2" sheetId="3" r:id="rId6"/>
    <sheet name="Lists" sheetId="4" state="hidden" r:id="rId7"/>
    <sheet name="F_Outputs S1" sheetId="11" state="hidden" r:id="rId8"/>
    <sheet name="F_Outputs S2" sheetId="12"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'Introduction'!$A$1:$C$33</definedName>
    <definedName name="_xlnm.Print_Area" localSheetId="4">'S1'!$A$1:$M$44</definedName>
    <definedName name="_xlnm.Print_Area" localSheetId="5">'S2'!$A$1:$O$47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7" hidden="1">{"bal",#N/A,FALSE,"working papers";"income",#N/A,FALSE,"working papers"}</definedName>
    <definedName name="wrn.wpapers." localSheetId="8" hidden="1">{"bal",#N/A,FALSE,"working papers";"income",#N/A,FALSE,"working papers"}</definedName>
    <definedName name="wrn.wpapers." localSheetId="0" hidden="1">{"bal",#N/A,FALSE,"working papers";"income",#N/A,FALSE,"working papers"}</definedName>
    <definedName name="wrn.wpapers." localSheetId="3" hidden="1">{"bal",#N/A,FALSE,"working papers";"income",#N/A,FALSE,"working papers"}</definedName>
    <definedName name="wrn.wpapers." hidden="1">{"bal",#N/A,FALSE,"working papers";"income",#N/A,FALSE,"working papers"}</definedName>
    <definedName name="Z_0D666283_CADB_464A_974F_FFED8E45FEBD_.wvu.Cols" localSheetId="3" hidden="1">'Small company return -&gt;'!$A:$XFD</definedName>
    <definedName name="Z_0D666283_CADB_464A_974F_FFED8E45FEBD_.wvu.Rows" localSheetId="3" hidden="1">'Small company return -&gt;'!$36:$1048576,'Small company return -&gt;'!$1:$35</definedName>
    <definedName name="Z_3BF63FB9_9E69_4F23_B37F_22932F355A10_.wvu.Cols" localSheetId="3" hidden="1">'Small company return -&gt;'!$A:$XFD</definedName>
    <definedName name="Z_3BF63FB9_9E69_4F23_B37F_22932F355A10_.wvu.Rows" localSheetId="3" hidden="1">'Small company return -&gt;'!$36:$1048576,'Small company return -&gt;'!$1:$35</definedName>
    <definedName name="Z_A683DE68_74F1_44FC_875D_47ACE58076E1_.wvu.Cols" localSheetId="3" hidden="1">'Small company return -&gt;'!$A:$XFD</definedName>
    <definedName name="Z_A683DE68_74F1_44FC_875D_47ACE58076E1_.wvu.Rows" localSheetId="3" hidden="1">'Small company return -&gt;'!$36:$1048576,'Small company return -&gt;'!$1:$35</definedName>
    <definedName name="Z_B6110306_7EDB_4112_9F29_7D9801D46B38_.wvu.Cols" localSheetId="3" hidden="1">'Small company return -&gt;'!$A:$XFD</definedName>
    <definedName name="Z_B6110306_7EDB_4112_9F29_7D9801D46B38_.wvu.Rows" localSheetId="3" hidden="1">'Small company return -&gt;'!$2:$1048576,'Small company return -&gt;'!$1:$1</definedName>
    <definedName name="Z_C652482F_DA5C_42AD_B6EE_268877F72B6E_.wvu.Cols" localSheetId="3" hidden="1">'Small company return -&gt;'!$A:$XFD</definedName>
    <definedName name="Z_C652482F_DA5C_42AD_B6EE_268877F72B6E_.wvu.Rows" localSheetId="3" hidden="1">'Small company return -&gt;'!$36:$1048576,'Small company return -&gt;'!$1:$35</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<sst xmlns="http://schemas.openxmlformats.org/spreadsheetml/2006/main" count="1688" uniqueCount="244">
  <si>
    <t>Data validation checks</t>
  </si>
  <si>
    <t>Cholderton &amp; District Water Company Limited</t>
  </si>
  <si>
    <t>Select company from drop down list</t>
  </si>
  <si>
    <t>The data tables should only be submitted once all data checks pass the table below identifies where there are outstanding issues, these are shown as red cells below.</t>
  </si>
  <si>
    <t>All expected cells completed?</t>
  </si>
  <si>
    <t>Line definitions</t>
  </si>
  <si>
    <t>S1 - Analysis of turnover and operating costs</t>
  </si>
  <si>
    <t>Data validation</t>
  </si>
  <si>
    <t>Line description</t>
  </si>
  <si>
    <t>Units</t>
  </si>
  <si>
    <t>DPs</t>
  </si>
  <si>
    <t>Completion</t>
  </si>
  <si>
    <t>Water</t>
  </si>
  <si>
    <t>Total</t>
  </si>
  <si>
    <t>Completion checks</t>
  </si>
  <si>
    <t>Please complete all cells in row</t>
  </si>
  <si>
    <t>Turnover</t>
  </si>
  <si>
    <t>Unmeasured - household</t>
  </si>
  <si>
    <t>£m</t>
  </si>
  <si>
    <t>Unmeasured - non-household</t>
  </si>
  <si>
    <t>Measured - household</t>
  </si>
  <si>
    <t>Measured - non-household</t>
  </si>
  <si>
    <t>Other</t>
  </si>
  <si>
    <t>Total turnover</t>
  </si>
  <si>
    <t>Retail operating costs</t>
  </si>
  <si>
    <t>Customer services</t>
  </si>
  <si>
    <t>Doubtful debts</t>
  </si>
  <si>
    <t>Other operating costs</t>
  </si>
  <si>
    <t>Wholesale operating costs</t>
  </si>
  <si>
    <t>Power</t>
  </si>
  <si>
    <t>Service charges/ discharge consents</t>
  </si>
  <si>
    <t>Bulk Supply/ Bulk discharge</t>
  </si>
  <si>
    <t>Local Authority Rates</t>
  </si>
  <si>
    <t>Total operating costs</t>
  </si>
  <si>
    <t>Depreciation</t>
  </si>
  <si>
    <t>Depreciation - retail</t>
  </si>
  <si>
    <t>Depreciation - wholesale</t>
  </si>
  <si>
    <t>Total Depreciation</t>
  </si>
  <si>
    <t>Total operating profit</t>
  </si>
  <si>
    <t xml:space="preserve">Key to cells: </t>
  </si>
  <si>
    <t>Input cell</t>
  </si>
  <si>
    <t>Calculation cell</t>
  </si>
  <si>
    <t>Copied cell</t>
  </si>
  <si>
    <t>Line</t>
  </si>
  <si>
    <t>S2 - Number of connections and site consumption</t>
  </si>
  <si>
    <t>Name</t>
  </si>
  <si>
    <t>Acronym</t>
  </si>
  <si>
    <t>[Select company]</t>
  </si>
  <si>
    <t>XXX</t>
  </si>
  <si>
    <t>Albion Water Limited</t>
  </si>
  <si>
    <t>ALB</t>
  </si>
  <si>
    <t>CHL</t>
  </si>
  <si>
    <t>Independent Water Networks Limited</t>
  </si>
  <si>
    <t>IWN</t>
  </si>
  <si>
    <t>PWN</t>
  </si>
  <si>
    <t>SSE Water Limited</t>
  </si>
  <si>
    <t>SSE</t>
  </si>
  <si>
    <t>Veolia Water Projects Limited</t>
  </si>
  <si>
    <t>VWP</t>
  </si>
  <si>
    <t>Nr. of household properties connected (000)</t>
  </si>
  <si>
    <t>Nr. of non-household properties connected (000)</t>
  </si>
  <si>
    <t>Annual site consumption - households   (Ml/yr)</t>
  </si>
  <si>
    <t>Annual site consumption - non-households (Ml/yr)</t>
  </si>
  <si>
    <t>Ml/yr</t>
  </si>
  <si>
    <t/>
  </si>
  <si>
    <t>000</t>
  </si>
  <si>
    <t>Site name</t>
  </si>
  <si>
    <t>Small company return</t>
  </si>
  <si>
    <t>Completed</t>
  </si>
  <si>
    <t>Links to additional information / guidance</t>
  </si>
  <si>
    <t>The validation sheet within the file will highlight where there are outstanding issues with the data you are submitting.  Please review this prior to submission and address any outstanding issues prior to submission.</t>
  </si>
  <si>
    <t>Queries and submissions</t>
  </si>
  <si>
    <t>The calculations are locked in the table template to prevent editing.</t>
  </si>
  <si>
    <t>Companies should have particular regard to the regulatory accounting guidelines set out for each table when preparing their submission.</t>
  </si>
  <si>
    <t>Tables</t>
  </si>
  <si>
    <t>Introduction</t>
  </si>
  <si>
    <t>Select the company name from the drop down list on the validation sheet.</t>
  </si>
  <si>
    <t>Lists</t>
  </si>
  <si>
    <t>Severn Trent Services</t>
  </si>
  <si>
    <t>STS</t>
  </si>
  <si>
    <t>2016-17</t>
  </si>
  <si>
    <t>Wastewater</t>
  </si>
  <si>
    <t>B</t>
  </si>
  <si>
    <t>A</t>
  </si>
  <si>
    <t>C</t>
  </si>
  <si>
    <t>D</t>
  </si>
  <si>
    <t>ICW</t>
  </si>
  <si>
    <t>ALE</t>
  </si>
  <si>
    <t>Albion Eco</t>
  </si>
  <si>
    <t>Icosa Water Services</t>
  </si>
  <si>
    <t>The purpose of this spreadsheet is to help Ofwat process the actual data for 2017-18 data from small companies. Companies should complete these tables and return them to us no later than 15 July 2018.</t>
  </si>
  <si>
    <t>We expect companies to complete the tables with actual data for 2017-18.</t>
  </si>
  <si>
    <t>Companies should return their completed tables no later than 15 July 2018.</t>
  </si>
  <si>
    <t>RAG 3.10 - Guideline for the format and disclosures for the annual performance report</t>
  </si>
  <si>
    <t>RAG 4.07 - Guideline for the table definitions in the annual performance report</t>
  </si>
  <si>
    <t xml:space="preserve">IN 17 08 Regulatory accounting guidelines 2017-18 </t>
  </si>
  <si>
    <t>For the 12 months ended 31 March 2018</t>
  </si>
  <si>
    <t>2017-18</t>
  </si>
  <si>
    <t>2018 Annual performance report tables - small company return</t>
  </si>
  <si>
    <t>Leep Water Networks Limited</t>
  </si>
  <si>
    <t>FOUNTAIN_INSTANCE_URL</t>
  </si>
  <si>
    <t>http://fnttest202:8082/Fountain/rest-services_XLSPF</t>
  </si>
  <si>
    <t>Group entry</t>
  </si>
  <si>
    <t>Reference</t>
  </si>
  <si>
    <t>Item description</t>
  </si>
  <si>
    <t>Unit</t>
  </si>
  <si>
    <t>Model</t>
  </si>
  <si>
    <t>SCSTE001</t>
  </si>
  <si>
    <t>Text</t>
  </si>
  <si>
    <t>Cyclical Foundation</t>
  </si>
  <si>
    <t>SCNOHH01</t>
  </si>
  <si>
    <t>Nr. of household properties connected</t>
  </si>
  <si>
    <t>SCNONH01</t>
  </si>
  <si>
    <t>Nr. of non-household properties connected</t>
  </si>
  <si>
    <t>SCCOHH01</t>
  </si>
  <si>
    <t>Ml/year</t>
  </si>
  <si>
    <t>SCCONH01</t>
  </si>
  <si>
    <t>SCCOHH02</t>
  </si>
  <si>
    <t>SCCONH02</t>
  </si>
  <si>
    <t>BR581</t>
  </si>
  <si>
    <t>Unmeasured - household - Water</t>
  </si>
  <si>
    <t>BR881</t>
  </si>
  <si>
    <t>Unmeasured - household - Sewerage</t>
  </si>
  <si>
    <t>BR583</t>
  </si>
  <si>
    <t>Unmeasured - non-household - Water</t>
  </si>
  <si>
    <t>BR883</t>
  </si>
  <si>
    <t>Unmeasured - non-household - Sewerage</t>
  </si>
  <si>
    <t>BR582</t>
  </si>
  <si>
    <t>Measured - household - Water</t>
  </si>
  <si>
    <t>BR882</t>
  </si>
  <si>
    <t>Measured - household - Sewerage</t>
  </si>
  <si>
    <t>BR584</t>
  </si>
  <si>
    <t>Measured - non-household - Water</t>
  </si>
  <si>
    <t>BR884</t>
  </si>
  <si>
    <t>Measured - non-household - Sewerage</t>
  </si>
  <si>
    <t>SCOTH01W</t>
  </si>
  <si>
    <t>Other - Water</t>
  </si>
  <si>
    <t>SCOTH01S</t>
  </si>
  <si>
    <t>Other - Sewerage</t>
  </si>
  <si>
    <t>SCCSR01W</t>
  </si>
  <si>
    <t>Customer services - Water</t>
  </si>
  <si>
    <t>SCCSR01S</t>
  </si>
  <si>
    <t>Customer services - Sewerage</t>
  </si>
  <si>
    <t>SCDDR01W</t>
  </si>
  <si>
    <t>Doubtful debts - Water</t>
  </si>
  <si>
    <t>SCDDR01S</t>
  </si>
  <si>
    <t>Doubtful debts - Sewerage</t>
  </si>
  <si>
    <t>SCOOCR01W</t>
  </si>
  <si>
    <t>Other direct costs - Water</t>
  </si>
  <si>
    <t>SCOOCR01S</t>
  </si>
  <si>
    <t>Other direct costs - Sewerage</t>
  </si>
  <si>
    <t>BM302SC</t>
  </si>
  <si>
    <t>Power - Water</t>
  </si>
  <si>
    <t>BM802SC</t>
  </si>
  <si>
    <t>Power - Sewerage</t>
  </si>
  <si>
    <t>BM331SC</t>
  </si>
  <si>
    <t>Service charges - Water</t>
  </si>
  <si>
    <t>BM831SC</t>
  </si>
  <si>
    <t>Service charges - Sewerage</t>
  </si>
  <si>
    <t>BM340SC</t>
  </si>
  <si>
    <t>Bulk supply imports/exports - Water</t>
  </si>
  <si>
    <t>SCBSW01S</t>
  </si>
  <si>
    <t>Bulk supply imports/exports - Sewerage</t>
  </si>
  <si>
    <t>SCODCW01W</t>
  </si>
  <si>
    <t>Other operating costs - Water</t>
  </si>
  <si>
    <t>SCODCW01S</t>
  </si>
  <si>
    <t>Other operating costs - Sewerage</t>
  </si>
  <si>
    <t>BM317SC</t>
  </si>
  <si>
    <t>Local Authority Rates - Water</t>
  </si>
  <si>
    <t>BM817TSC</t>
  </si>
  <si>
    <t>Local Authority Rates - Sewerage</t>
  </si>
  <si>
    <t>SCDEPR01W</t>
  </si>
  <si>
    <t>Depreciation - retail - Water</t>
  </si>
  <si>
    <t>SCDEPR01S</t>
  </si>
  <si>
    <t>Depreciation - retail - Sewerage</t>
  </si>
  <si>
    <t>SCDEPW01W</t>
  </si>
  <si>
    <t>Depreciation - wholesale - Water</t>
  </si>
  <si>
    <t>SCDEPW01S</t>
  </si>
  <si>
    <t>Depreciation - wholesale - Sewerage</t>
  </si>
  <si>
    <t>Annual site consumption - households (Water Services)</t>
  </si>
  <si>
    <t>Annual site consumption - non-households (Water Services)</t>
  </si>
  <si>
    <t>Annual site consumption - households (Wastewater Services)</t>
  </si>
  <si>
    <t>Annual site consumption - non-households (Wastewater Services)</t>
  </si>
  <si>
    <t>Please refer to RAG 4.07 - Guideline for the table definitions in the annual performance report for the reporting year 2017-18</t>
  </si>
  <si>
    <t>S1.1</t>
  </si>
  <si>
    <t>S1.2</t>
  </si>
  <si>
    <t>S1.3</t>
  </si>
  <si>
    <t>S1.4</t>
  </si>
  <si>
    <t>S1.5</t>
  </si>
  <si>
    <t>S1.6</t>
  </si>
  <si>
    <t>S1.7</t>
  </si>
  <si>
    <t>S1.8</t>
  </si>
  <si>
    <t>S1.9</t>
  </si>
  <si>
    <t>S1.10</t>
  </si>
  <si>
    <t>S1.11</t>
  </si>
  <si>
    <t>S1.12</t>
  </si>
  <si>
    <t>S1.13</t>
  </si>
  <si>
    <t>S1.14</t>
  </si>
  <si>
    <t>S1.15</t>
  </si>
  <si>
    <t>S1.16</t>
  </si>
  <si>
    <t>S1.17</t>
  </si>
  <si>
    <t>S1.18</t>
  </si>
  <si>
    <t>S1.19</t>
  </si>
  <si>
    <t xml:space="preserve">Proforma tables 2017-18 </t>
  </si>
  <si>
    <t>BON CODE ALLOCATION</t>
  </si>
  <si>
    <t>BR981</t>
  </si>
  <si>
    <t>BR983</t>
  </si>
  <si>
    <t>BR982</t>
  </si>
  <si>
    <t>BR984</t>
  </si>
  <si>
    <t>SCOTH01T</t>
  </si>
  <si>
    <t>BO1181SC</t>
  </si>
  <si>
    <t>BO1182SC</t>
  </si>
  <si>
    <t>BO1180SC</t>
  </si>
  <si>
    <t>SCCSR01T</t>
  </si>
  <si>
    <t>BM9503SC</t>
  </si>
  <si>
    <t>SCOOCR01T</t>
  </si>
  <si>
    <t>SCPW01T</t>
  </si>
  <si>
    <t>SCSCW01T</t>
  </si>
  <si>
    <t>SCBSW01T</t>
  </si>
  <si>
    <t>SCODCW01T</t>
  </si>
  <si>
    <t>SCLAW01T</t>
  </si>
  <si>
    <t>BM351SC</t>
  </si>
  <si>
    <t>BM850TSC</t>
  </si>
  <si>
    <t>SCBM850</t>
  </si>
  <si>
    <t>SCDEPR01T</t>
  </si>
  <si>
    <t>SCDEPW01T</t>
  </si>
  <si>
    <t>SWDEP001</t>
  </si>
  <si>
    <t>SSDEP001</t>
  </si>
  <si>
    <t>SCDEP001</t>
  </si>
  <si>
    <t>SWBO2060</t>
  </si>
  <si>
    <t>SSBO2060</t>
  </si>
  <si>
    <t>BO2060</t>
  </si>
  <si>
    <t>SCTHH01</t>
  </si>
  <si>
    <t>SCTNH01</t>
  </si>
  <si>
    <t>SCTHC01</t>
  </si>
  <si>
    <t>SCTNC01</t>
  </si>
  <si>
    <t>SCTHC02</t>
  </si>
  <si>
    <t>SCTNC02</t>
  </si>
  <si>
    <t>Further detail is included in  IN 18/07 ‘Expectations for monopoly company annual performance reporting 2017-18’.</t>
  </si>
  <si>
    <t xml:space="preserve">Companies should complete and upload the 2018 annual performance report tables template to our data capture portal. All queries should be sent to: </t>
  </si>
  <si>
    <t>PR19@ofwat.gsi.gov.uk</t>
  </si>
  <si>
    <t>Knowle</t>
  </si>
  <si>
    <t>Upper Rissington</t>
  </si>
  <si>
    <t>Oaklands, Five Oaks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</si>
</sst>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34">
    <font>
      <sz val="11"/>
      <color theme="1"/>
      <name val="Arial"/>
      <family val="2"/>
    </font>
    <font>
      <sz val="10"/>
      <name val="Arial"/>
      <family val="2"/>
    </font>
    <font>
      <sz val="15"/>
      <color theme="0"/>
      <name val="Franklin Gothic Demi"/>
      <family val="2"/>
    </font>
    <font>
      <sz val="10"/>
      <color theme="1"/>
      <name val="Arial"/>
      <family val="2"/>
    </font>
    <font>
      <sz val="11"/>
      <color theme="1"/>
      <name val="Franklin Gothic Demi"/>
      <family val="2"/>
    </font>
    <font>
      <sz val="10"/>
      <color rgb="FF0078C9"/>
      <name val="Franklin Gothic Demi"/>
      <family val="2"/>
    </font>
    <font>
      <sz val="12"/>
      <color rgb="FF0078C9"/>
      <name val="Franklin Gothic Demi"/>
      <family val="2"/>
    </font>
    <font>
      <u val="single"/>
      <sz val="11"/>
      <color theme="10"/>
      <name val="Arial"/>
      <family val="2"/>
    </font>
    <font>
      <sz val="8"/>
      <color theme="0"/>
      <name val="Arial"/>
      <family val="2"/>
    </font>
    <font>
      <sz val="9"/>
      <color theme="1"/>
      <name val="Arial"/>
      <family val="2"/>
    </font>
    <font>
      <sz val="11"/>
      <color theme="0"/>
      <name val="Franklin Gothic Demi"/>
      <family val="2"/>
    </font>
    <font>
      <sz val="8"/>
      <color theme="1"/>
      <name val="Arial"/>
      <family val="2"/>
    </font>
    <font>
      <sz val="10"/>
      <name val="Franklin Gothic Demi"/>
      <family val="2"/>
    </font>
    <font>
      <sz val="9"/>
      <name val="Arial"/>
      <family val="2"/>
    </font>
    <font>
      <sz val="11"/>
      <color rgb="FF0078C9"/>
      <name val="Franklin Gothic Demi"/>
      <family val="2"/>
    </font>
    <font>
      <sz val="10"/>
      <color rgb="FF0078C9"/>
      <name val="Arial"/>
      <family val="2"/>
    </font>
    <font>
      <sz val="9.5"/>
      <color theme="1"/>
      <name val="Arial"/>
      <family val="2"/>
    </font>
    <font>
      <sz val="11"/>
      <name val="Arial"/>
      <family val="2"/>
    </font>
    <font>
      <strike/>
      <sz val="11"/>
      <name val="Arial"/>
      <family val="2"/>
    </font>
    <font>
      <sz val="8"/>
      <name val="Arial"/>
      <family val="2"/>
    </font>
    <font>
      <u val="single"/>
      <sz val="9"/>
      <color theme="10"/>
      <name val="Arial"/>
      <family val="2"/>
    </font>
    <font>
      <sz val="11"/>
      <name val="Calibri Light"/>
      <family val="2"/>
      <scheme val="major"/>
    </font>
    <font>
      <sz val="8"/>
      <name val="Calibri Light"/>
      <family val="2"/>
      <scheme val="major"/>
    </font>
    <font>
      <u val="single"/>
      <sz val="8"/>
      <color theme="10"/>
      <name val="Calibri Light"/>
      <family val="2"/>
      <scheme val="major"/>
    </font>
    <font>
      <sz val="10"/>
      <name val="Calibri Light"/>
      <family val="2"/>
      <scheme val="major"/>
    </font>
    <font>
      <sz val="16"/>
      <name val="Calibri Light"/>
      <family val="2"/>
      <scheme val="major"/>
    </font>
    <font>
      <sz val="15"/>
      <name val="Franklin Gothic Demi"/>
      <family val="2"/>
    </font>
    <font>
      <sz val="10"/>
      <color indexed="9"/>
      <name val="Arial"/>
      <family val="2"/>
    </font>
    <font>
      <b/>
      <sz val="26"/>
      <color indexed="9"/>
      <name val="Arial"/>
      <family val="2"/>
    </font>
    <font>
      <sz val="26"/>
      <color indexed="9"/>
      <name val="Arial"/>
      <family val="2"/>
    </font>
    <font>
      <b/>
      <sz val="11"/>
      <color theme="4"/>
      <name val="Arial"/>
      <family val="2"/>
    </font>
    <font>
      <b/>
      <sz val="10"/>
      <color theme="4"/>
      <name val="Arial"/>
      <family val="2"/>
    </font>
    <font>
      <sz val="11"/>
      <color theme="4"/>
      <name val="Arial"/>
      <family val="2"/>
    </font>
    <font>
      <sz val="15"/>
      <color rgb="FF0078C9"/>
      <name val="Franklin Gothic Demi"/>
      <family val="2"/>
    </font>
  </fonts>
  <fills count="11">
    <fill>
      <patternFill/>
    </fill>
    <fill>
      <patternFill patternType="gray125"/>
    </fill>
    <fill>
      <patternFill patternType="solid">
        <fgColor rgb="FF003479"/>
        <bgColor indexed="64"/>
      </patternFill>
    </fill>
    <fill>
      <patternFill patternType="solid">
        <fgColor rgb="FFE0DCD8"/>
        <bgColor indexed="64"/>
      </patternFill>
    </fill>
    <fill>
      <patternFill patternType="solid">
        <fgColor rgb="FFFE4819"/>
        <bgColor indexed="64"/>
      </patternFill>
    </fill>
    <fill>
      <patternFill patternType="solid">
        <fgColor rgb="FFB8CA7F"/>
        <bgColor indexed="64"/>
      </patternFill>
    </fill>
    <fill>
      <patternFill patternType="solid">
        <fgColor rgb="FFFCEABF"/>
        <bgColor indexed="64"/>
      </patternFill>
    </fill>
    <fill>
      <patternFill patternType="solid">
        <fgColor rgb="FFFFFF00"/>
        <bgColor indexed="64"/>
      </patternFill>
    </fill>
    <fill>
      <patternFill patternType="solid">
        <fgColor rgb="FFBFDDF1"/>
        <bgColor indexed="64"/>
      </patternFill>
    </fill>
    <fill>
      <patternFill patternType="solid">
        <fgColor rgb="FFF2BFE0"/>
        <bgColor indexed="64"/>
      </patternFill>
    </fill>
    <fill>
      <patternFill patternType="solid">
        <fgColor theme="3"/>
        <bgColor indexed="64"/>
      </patternFill>
    </fill>
  </fills>
  <borders count="45">
    <border>
      <left/>
      <right/>
      <top/>
      <bottom/>
      <diagonal/>
    </border>
    <border>
      <left style="medium">
        <color rgb="FF857362"/>
      </left>
      <right style="thin">
        <color rgb="FF857362"/>
      </right>
      <top style="medium">
        <color rgb="FF857362"/>
      </top>
      <bottom style="medium">
        <color rgb="FF857362"/>
      </bottom>
    </border>
    <border>
      <left style="thin">
        <color rgb="FF857362"/>
      </left>
      <right style="thin">
        <color rgb="FF857362"/>
      </right>
      <top style="medium">
        <color rgb="FF857362"/>
      </top>
      <bottom style="medium">
        <color rgb="FF857362"/>
      </bottom>
    </border>
    <border>
      <left style="thin">
        <color rgb="FF857362"/>
      </left>
      <right style="medium">
        <color rgb="FF857362"/>
      </right>
      <top style="medium">
        <color rgb="FF857362"/>
      </top>
      <bottom style="medium">
        <color rgb="FF857362"/>
      </bottom>
    </border>
    <border>
      <left style="thin">
        <color rgb="FF857362"/>
      </left>
      <right style="thin">
        <color rgb="FF857362"/>
      </right>
      <top style="medium">
        <color rgb="FF857362"/>
      </top>
      <bottom style="thin">
        <color rgb="FF857362"/>
      </bottom>
    </border>
    <border>
      <left style="thin">
        <color theme="0"/>
      </left>
      <right style="thin">
        <color theme="0"/>
      </right>
      <top style="thin">
        <color theme="0"/>
      </top>
      <bottom style="thin">
        <color theme="0"/>
      </bottom>
    </border>
    <border>
      <left style="thin">
        <color rgb="FF857362"/>
      </left>
      <right style="thin">
        <color rgb="FF857362"/>
      </right>
      <top style="thin">
        <color rgb="FF857362"/>
      </top>
      <bottom style="thin">
        <color rgb="FF857362"/>
      </bottom>
    </border>
    <border>
      <left style="thin">
        <color rgb="FF857362"/>
      </left>
      <right style="medium">
        <color rgb="FF857362"/>
      </right>
      <top style="medium">
        <color rgb="FF857362"/>
      </top>
      <bottom style="thin">
        <color rgb="FF857362"/>
      </bottom>
    </border>
    <border>
      <left style="thin">
        <color rgb="FF857362"/>
      </left>
      <right style="thin">
        <color rgb="FF857362"/>
      </right>
      <top style="thin">
        <color rgb="FF857362"/>
      </top>
      <bottom style="medium">
        <color rgb="FF857362"/>
      </bottom>
    </border>
    <border>
      <left style="medium">
        <color rgb="FF857362"/>
      </left>
      <right style="medium">
        <color rgb="FF857362"/>
      </right>
      <top style="medium">
        <color rgb="FF857362"/>
      </top>
      <bottom style="thin">
        <color rgb="FF857362"/>
      </bottom>
    </border>
    <border>
      <left style="thin">
        <color rgb="FF857362"/>
      </left>
      <right/>
      <top style="medium">
        <color rgb="FF857362"/>
      </top>
      <bottom style="thin">
        <color rgb="FF857362"/>
      </bottom>
    </border>
    <border>
      <left style="medium">
        <color rgb="FF857362"/>
      </left>
      <right style="medium">
        <color rgb="FF857362"/>
      </right>
      <top style="thin">
        <color rgb="FF857362"/>
      </top>
      <bottom style="thin">
        <color rgb="FF857362"/>
      </bottom>
    </border>
    <border>
      <left style="thin">
        <color rgb="FF857362"/>
      </left>
      <right/>
      <top style="thin">
        <color rgb="FF857362"/>
      </top>
      <bottom style="thin">
        <color rgb="FF857362"/>
      </bottom>
    </border>
    <border>
      <left style="thin">
        <color rgb="FF857362"/>
      </left>
      <right style="thin">
        <color rgb="FF857362"/>
      </right>
      <top style="thin">
        <color rgb="FF857362"/>
      </top>
      <bottom/>
    </border>
    <border>
      <left style="medium">
        <color rgb="FF857362"/>
      </left>
      <right style="medium">
        <color rgb="FF857362"/>
      </right>
      <top style="thin">
        <color rgb="FF857362"/>
      </top>
      <bottom style="medium">
        <color rgb="FF857362"/>
      </bottom>
    </border>
    <border>
      <left/>
      <right style="thin">
        <color rgb="FF857362"/>
      </right>
      <top style="thin">
        <color rgb="FF857362"/>
      </top>
      <bottom style="medium">
        <color rgb="FF857362"/>
      </bottom>
    </border>
    <border>
      <left style="thin">
        <color rgb="FF857362"/>
      </left>
      <right/>
      <top style="thin">
        <color rgb="FF857362"/>
      </top>
      <bottom style="medium">
        <color rgb="FF857362"/>
      </bottom>
    </border>
    <border>
      <left style="medium">
        <color rgb="FF857362"/>
      </left>
      <right/>
      <top style="medium">
        <color rgb="FF857362"/>
      </top>
      <bottom style="medium">
        <color rgb="FF857362"/>
      </bottom>
    </border>
    <border>
      <left/>
      <right/>
      <top style="medium">
        <color rgb="FF857362"/>
      </top>
      <bottom style="medium">
        <color rgb="FF857362"/>
      </bottom>
    </border>
    <border>
      <left/>
      <right style="medium">
        <color rgb="FF857362"/>
      </right>
      <top style="medium">
        <color rgb="FF857362"/>
      </top>
      <bottom style="medium">
        <color rgb="FF857362"/>
      </bottom>
    </border>
    <border>
      <left style="medium">
        <color rgb="FF857362"/>
      </left>
      <right style="thin">
        <color rgb="FF857362"/>
      </right>
      <top style="thin">
        <color rgb="FF857362"/>
      </top>
      <bottom style="medium">
        <color rgb="FF857362"/>
      </bottom>
    </border>
    <border>
      <left style="thin">
        <color rgb="FF857362"/>
      </left>
      <right style="medium">
        <color rgb="FF857362"/>
      </right>
      <top style="thin">
        <color rgb="FF857362"/>
      </top>
      <bottom style="medium">
        <color rgb="FF857362"/>
      </bottom>
    </border>
    <border>
      <left style="medium">
        <color rgb="FF857362"/>
      </left>
      <right style="thin">
        <color rgb="FF857362"/>
      </right>
      <top style="medium">
        <color rgb="FF857362"/>
      </top>
      <bottom style="thin">
        <color rgb="FF857362"/>
      </bottom>
    </border>
    <border>
      <left style="medium">
        <color rgb="FF857362"/>
      </left>
      <right style="thin">
        <color rgb="FF857362"/>
      </right>
      <top style="thin">
        <color rgb="FF857362"/>
      </top>
      <bottom style="thin">
        <color rgb="FF857362"/>
      </bottom>
    </border>
    <border>
      <left style="thin">
        <color rgb="FF857362"/>
      </left>
      <right style="medium">
        <color rgb="FF857362"/>
      </right>
      <top style="thin">
        <color rgb="FF857362"/>
      </top>
      <bottom style="thin">
        <color rgb="FF857362"/>
      </bottom>
    </border>
    <border>
      <left/>
      <right style="thin">
        <color rgb="FF857362"/>
      </right>
      <top style="medium">
        <color rgb="FF857362"/>
      </top>
      <bottom style="thin">
        <color rgb="FF857362"/>
      </bottom>
    </border>
    <border>
      <left/>
      <right style="thin">
        <color rgb="FF857362"/>
      </right>
      <top style="thin">
        <color rgb="FF857362"/>
      </top>
      <bottom style="thin">
        <color rgb="FF857362"/>
      </bottom>
    </border>
    <border>
      <left/>
      <right style="thin">
        <color rgb="FF857362"/>
      </right>
      <top style="thin">
        <color rgb="FF857362"/>
      </top>
      <bottom/>
    </border>
    <border>
      <left style="medium">
        <color rgb="FF857362"/>
      </left>
      <right style="thin">
        <color rgb="FF857362"/>
      </right>
      <top style="thin">
        <color rgb="FF857362"/>
      </top>
      <bottom/>
    </border>
    <border>
      <left style="medium">
        <color rgb="FF857362"/>
      </left>
      <right style="medium">
        <color rgb="FF857362"/>
      </right>
      <top style="medium">
        <color rgb="FF857362"/>
      </top>
      <bottom style="medium">
        <color rgb="FF857362"/>
      </bottom>
    </border>
    <border>
      <left style="thin">
        <color rgb="FF857362"/>
      </left>
      <right style="medium">
        <color rgb="FF857362"/>
      </right>
      <top style="thin">
        <color rgb="FF857362"/>
      </top>
      <bottom/>
    </border>
    <border>
      <left/>
      <right/>
      <top style="thin"/>
      <bottom/>
    </border>
    <border>
      <left style="thin">
        <color indexed="62"/>
      </left>
      <right/>
      <top style="thin">
        <color indexed="62"/>
      </top>
      <bottom style="thin">
        <color indexed="62"/>
      </bottom>
    </border>
    <border>
      <left/>
      <right style="thin">
        <color indexed="62"/>
      </right>
      <top style="thin">
        <color indexed="62"/>
      </top>
      <bottom style="thin">
        <color indexed="62"/>
      </bottom>
    </border>
    <border>
      <left style="thin">
        <color indexed="62"/>
      </left>
      <right style="thin">
        <color indexed="62"/>
      </right>
      <top/>
      <bottom style="thin"/>
    </border>
    <border>
      <left style="medium">
        <color rgb="FF857362"/>
      </left>
      <right style="thin">
        <color rgb="FF857362"/>
      </right>
      <top style="medium">
        <color rgb="FF857362"/>
      </top>
      <bottom/>
    </border>
    <border>
      <left style="thin">
        <color rgb="FF857362"/>
      </left>
      <right style="thin">
        <color rgb="FF857362"/>
      </right>
      <top style="medium">
        <color rgb="FF857362"/>
      </top>
      <bottom/>
    </border>
    <border>
      <left style="medium">
        <color rgb="FF857362"/>
      </left>
      <right style="thin">
        <color rgb="FF857362"/>
      </right>
      <top/>
      <bottom style="medium">
        <color rgb="FF857362"/>
      </bottom>
    </border>
    <border>
      <left style="thin">
        <color rgb="FF857362"/>
      </left>
      <right style="thin">
        <color rgb="FF857362"/>
      </right>
      <top/>
      <bottom style="medium">
        <color rgb="FF857362"/>
      </bottom>
    </border>
    <border>
      <left style="thin">
        <color rgb="FF857362"/>
      </left>
      <right style="medium">
        <color rgb="FF857362"/>
      </right>
      <top style="medium">
        <color rgb="FF857362"/>
      </top>
      <bottom/>
    </border>
    <border>
      <left style="thin">
        <color rgb="FF857362"/>
      </left>
      <right style="medium">
        <color rgb="FF857362"/>
      </right>
      <top/>
      <bottom style="medium">
        <color rgb="FF857362"/>
      </bottom>
    </border>
    <border>
      <left style="medium">
        <color rgb="FF857362"/>
      </left>
      <right style="medium">
        <color rgb="FF857362"/>
      </right>
      <top style="medium">
        <color rgb="FF857362"/>
      </top>
      <bottom/>
    </border>
    <border>
      <left style="medium">
        <color rgb="FF857362"/>
      </left>
      <right style="medium">
        <color rgb="FF857362"/>
      </right>
      <top/>
      <bottom style="medium">
        <color rgb="FF857362"/>
      </bottom>
    </border>
    <border>
      <left style="thin">
        <color rgb="FF857362"/>
      </left>
      <right/>
      <top style="medium">
        <color rgb="FF857362"/>
      </top>
      <bottom/>
    </border>
    <border>
      <left style="thin">
        <color rgb="FF857362"/>
      </left>
      <right/>
      <top/>
      <bottom style="medium">
        <color rgb="FF857362"/>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lignment horizontal="left"/>
      <protection/>
    </xf>
    <xf numFmtId="0" fontId="0" fillId="0" borderId="0">
      <alignment/>
      <protection/>
    </xf>
    <xf numFmtId="0" fontId="5" fillId="3" borderId="0" applyNumberFormat="0">
      <alignment/>
      <protection/>
    </xf>
    <xf numFmtId="0" fontId="7" fillId="0" borderId="0" applyNumberFormat="0" applyFill="0" applyBorder="0" applyAlignment="0" applyProtection="0"/>
    <xf numFmtId="0" fontId="9" fillId="4" borderId="0" applyBorder="0">
      <alignment/>
      <protection/>
    </xf>
    <xf numFmtId="0" fontId="0" fillId="0" borderId="0">
      <alignment/>
      <protection/>
    </xf>
    <xf numFmtId="0" fontId="1" fillId="0" borderId="0">
      <alignment/>
      <protection/>
    </xf>
    <xf numFmtId="0" fontId="1" fillId="0" borderId="0" applyNumberFormat="0" applyFont="0" applyFill="0" applyBorder="0" applyAlignment="0" applyProtection="0"/>
    <xf numFmtId="37" fontId="1" fillId="0" borderId="0" applyFill="0" applyBorder="0">
      <alignment/>
      <protection locked="0"/>
    </xf>
    <xf numFmtId="0" fontId="1" fillId="0" borderId="0">
      <alignment/>
      <protection/>
    </xf>
  </cellStyleXfs>
  <cellXfs count="177">
    <xf numFmtId="0" fontId="0" fillId="0" borderId="0" xfId="0"/>
    <xf numFmtId="0" fontId="2" fillId="2" borderId="0" xfId="20" applyNumberFormat="1" applyAlignment="1" applyProtection="1">
      <alignment/>
      <protection/>
    </xf>
    <xf numFmtId="0" fontId="2" fillId="2" borderId="0" xfId="0" applyFont="1" applyFill="1" applyBorder="1" applyAlignment="1" applyProtection="1">
      <alignment horizontal="right" vertical="center"/>
      <protection/>
    </xf>
    <xf numFmtId="0" fontId="0" fillId="0" borderId="0" xfId="0" applyProtection="1">
      <protection/>
    </xf>
    <xf numFmtId="0" fontId="4" fillId="0" borderId="0" xfId="0" applyFont="1" applyAlignment="1" applyProtection="1">
      <alignment horizontal="left" vertical="center"/>
      <protection/>
    </xf>
    <xf numFmtId="0" fontId="0" fillId="0" borderId="0" xfId="0" applyAlignment="1" applyProtection="1">
      <alignment vertical="center"/>
      <protection/>
    </xf>
    <xf numFmtId="0" fontId="6" fillId="3" borderId="1" xfId="22" applyFont="1" applyBorder="1" applyAlignment="1" applyProtection="1">
      <alignment vertical="center"/>
      <protection/>
    </xf>
    <xf numFmtId="0" fontId="5" fillId="3" borderId="2" xfId="22" applyFont="1" applyBorder="1" applyAlignment="1" applyProtection="1">
      <alignment horizontal="center" wrapText="1"/>
      <protection/>
    </xf>
    <xf numFmtId="0" fontId="5" fillId="3" borderId="3" xfId="22" applyFont="1" applyBorder="1" applyAlignment="1" applyProtection="1">
      <alignment horizontal="center" vertical="center" wrapText="1"/>
      <protection/>
    </xf>
    <xf numFmtId="0" fontId="8" fillId="5" borderId="4" xfId="0" applyFont="1" applyFill="1" applyBorder="1" applyAlignment="1" applyProtection="1">
      <alignment horizontal="center" vertical="center" wrapText="1"/>
      <protection/>
    </xf>
    <xf numFmtId="0" fontId="11" fillId="4" borderId="5" xfId="24" applyFont="1" applyBorder="1" applyAlignment="1" applyProtection="1">
      <alignment horizontal="center" vertical="center"/>
      <protection/>
    </xf>
    <xf numFmtId="0" fontId="13" fillId="6" borderId="6" xfId="26" applyFont="1" applyFill="1" applyBorder="1" applyProtection="1">
      <alignment/>
      <protection locked="0"/>
    </xf>
    <xf numFmtId="0" fontId="7" fillId="0" borderId="7" xfId="23" applyBorder="1" applyAlignment="1" applyProtection="1">
      <alignment horizontal="center" vertical="center" wrapText="1"/>
      <protection/>
    </xf>
    <xf numFmtId="0" fontId="8" fillId="5" borderId="8" xfId="0" applyFont="1" applyFill="1" applyBorder="1" applyAlignment="1" applyProtection="1">
      <alignment horizontal="center" vertical="center" wrapText="1"/>
      <protection/>
    </xf>
    <xf numFmtId="0" fontId="17" fillId="0" borderId="0" xfId="0" applyFont="1" applyFill="1" applyProtection="1">
      <protection/>
    </xf>
    <xf numFmtId="0" fontId="18" fillId="0" borderId="0" xfId="0" applyFont="1" applyFill="1" applyProtection="1">
      <protection/>
    </xf>
    <xf numFmtId="0" fontId="19" fillId="0" borderId="0" xfId="0" applyFont="1" applyFill="1" applyProtection="1">
      <protection/>
    </xf>
    <xf numFmtId="0" fontId="21" fillId="0" borderId="0" xfId="0" applyFont="1" applyFill="1" applyProtection="1">
      <protection/>
    </xf>
    <xf numFmtId="0" fontId="22" fillId="0" borderId="0" xfId="0" applyFont="1" applyFill="1" applyProtection="1">
      <protection/>
    </xf>
    <xf numFmtId="0" fontId="12" fillId="0" borderId="0" xfId="0" applyFont="1" applyFill="1" applyProtection="1">
      <protection/>
    </xf>
    <xf numFmtId="0" fontId="24" fillId="0" borderId="0" xfId="0" applyFont="1" applyFill="1" applyProtection="1">
      <protection/>
    </xf>
    <xf numFmtId="0" fontId="25" fillId="0" borderId="0" xfId="0" applyFont="1" applyFill="1" applyProtection="1">
      <protection/>
    </xf>
    <xf numFmtId="0" fontId="26" fillId="0" borderId="0" xfId="0" applyFont="1" applyFill="1" applyBorder="1" applyAlignment="1" applyProtection="1">
      <alignment horizontal="right" vertical="center"/>
      <protection/>
    </xf>
    <xf numFmtId="0" fontId="5" fillId="3" borderId="0" xfId="22" applyNumberFormat="1" applyAlignment="1" applyProtection="1">
      <alignment/>
      <protection/>
    </xf>
    <xf numFmtId="0" fontId="3" fillId="0" borderId="0" xfId="0" applyFont="1" applyAlignment="1" applyProtection="1">
      <alignment vertical="top" wrapText="1"/>
      <protection/>
    </xf>
    <xf numFmtId="0" fontId="20" fillId="0" borderId="0" xfId="23" applyFont="1" applyFill="1" applyAlignment="1" applyProtection="1">
      <alignment wrapText="1"/>
      <protection/>
    </xf>
    <xf numFmtId="0" fontId="1" fillId="0" borderId="0" xfId="0" applyFont="1" applyFill="1" applyProtection="1">
      <protection/>
    </xf>
    <xf numFmtId="0" fontId="23" fillId="0" borderId="0" xfId="23" applyFont="1" applyFill="1" applyProtection="1">
      <protection/>
    </xf>
    <xf numFmtId="0" fontId="3" fillId="0" borderId="0" xfId="0" applyFont="1" applyProtection="1">
      <protection/>
    </xf>
    <xf numFmtId="0" fontId="5" fillId="3" borderId="0" xfId="22" applyAlignment="1" applyProtection="1">
      <alignment vertical="center" wrapText="1"/>
      <protection/>
    </xf>
    <xf numFmtId="0" fontId="0" fillId="0" borderId="0" xfId="21" applyAlignment="1" applyProtection="1">
      <alignment vertical="center"/>
      <protection/>
    </xf>
    <xf numFmtId="0" fontId="2" fillId="2" borderId="0" xfId="21" applyFont="1" applyFill="1" applyBorder="1" applyAlignment="1" applyProtection="1">
      <alignment vertical="center"/>
      <protection/>
    </xf>
    <xf numFmtId="0" fontId="2" fillId="2" borderId="0" xfId="21" applyFont="1" applyFill="1" applyBorder="1" applyAlignment="1" applyProtection="1">
      <alignment horizontal="right" vertical="center"/>
      <protection/>
    </xf>
    <xf numFmtId="0" fontId="10" fillId="2" borderId="0" xfId="21" applyFont="1" applyFill="1" applyBorder="1" applyAlignment="1" applyProtection="1">
      <alignment horizontal="left" vertical="center"/>
      <protection/>
    </xf>
    <xf numFmtId="0" fontId="0" fillId="3" borderId="0" xfId="21" applyFill="1" applyAlignment="1" applyProtection="1">
      <alignment vertical="center"/>
      <protection/>
    </xf>
    <xf numFmtId="0" fontId="3" fillId="0" borderId="0" xfId="21" applyFont="1" applyAlignment="1" applyProtection="1">
      <alignment vertical="center"/>
      <protection/>
    </xf>
    <xf numFmtId="0" fontId="0" fillId="0" borderId="0" xfId="21" applyFill="1" applyAlignment="1" applyProtection="1">
      <alignment vertical="center"/>
      <protection/>
    </xf>
    <xf numFmtId="0" fontId="9" fillId="0" borderId="0" xfId="21" applyFont="1" applyAlignment="1" applyProtection="1">
      <alignment vertical="center"/>
      <protection/>
    </xf>
    <xf numFmtId="0" fontId="11" fillId="0" borderId="0" xfId="21" applyFont="1" applyAlignment="1" applyProtection="1">
      <alignment vertical="center"/>
      <protection/>
    </xf>
    <xf numFmtId="0" fontId="0" fillId="0" borderId="0" xfId="21" applyAlignment="1" applyProtection="1" quotePrefix="1">
      <alignment vertical="center"/>
      <protection/>
    </xf>
    <xf numFmtId="0" fontId="9" fillId="0" borderId="9" xfId="21" applyFont="1" applyBorder="1" applyAlignment="1" applyProtection="1">
      <alignment horizontal="center" vertical="center"/>
      <protection/>
    </xf>
    <xf numFmtId="0" fontId="11" fillId="0" borderId="4" xfId="21" applyFont="1" applyBorder="1" applyAlignment="1" applyProtection="1">
      <alignment horizontal="center" vertical="center"/>
      <protection/>
    </xf>
    <xf numFmtId="0" fontId="11" fillId="0" borderId="10" xfId="21" applyFont="1" applyBorder="1" applyAlignment="1" applyProtection="1">
      <alignment horizontal="center" vertical="center"/>
      <protection/>
    </xf>
    <xf numFmtId="0" fontId="9" fillId="7" borderId="0" xfId="21" applyFont="1" applyFill="1" applyAlignment="1" applyProtection="1">
      <alignment horizontal="center" vertical="center"/>
      <protection/>
    </xf>
    <xf numFmtId="0" fontId="9" fillId="0" borderId="11" xfId="21" applyFont="1" applyBorder="1" applyAlignment="1" applyProtection="1">
      <alignment horizontal="center" vertical="center"/>
      <protection/>
    </xf>
    <xf numFmtId="0" fontId="11" fillId="0" borderId="6" xfId="21" applyFont="1" applyBorder="1" applyAlignment="1" applyProtection="1">
      <alignment horizontal="center" vertical="center"/>
      <protection/>
    </xf>
    <xf numFmtId="0" fontId="11" fillId="0" borderId="12" xfId="21" applyFont="1" applyBorder="1" applyAlignment="1" applyProtection="1">
      <alignment horizontal="center" vertical="center"/>
      <protection/>
    </xf>
    <xf numFmtId="0" fontId="11" fillId="0" borderId="13" xfId="21" applyFont="1" applyBorder="1" applyAlignment="1" applyProtection="1">
      <alignment horizontal="center" vertical="center"/>
      <protection/>
    </xf>
    <xf numFmtId="0" fontId="9" fillId="0" borderId="14" xfId="21" applyFont="1" applyBorder="1" applyAlignment="1" applyProtection="1">
      <alignment horizontal="center" vertical="center"/>
      <protection/>
    </xf>
    <xf numFmtId="0" fontId="3" fillId="0" borderId="15" xfId="21" applyFont="1" applyBorder="1" applyAlignment="1" applyProtection="1">
      <alignment vertical="center"/>
      <protection/>
    </xf>
    <xf numFmtId="0" fontId="11" fillId="0" borderId="8" xfId="21" applyFont="1" applyBorder="1" applyAlignment="1" applyProtection="1">
      <alignment horizontal="center" vertical="center"/>
      <protection/>
    </xf>
    <xf numFmtId="0" fontId="11" fillId="0" borderId="16" xfId="21" applyFont="1" applyBorder="1" applyAlignment="1" applyProtection="1">
      <alignment horizontal="center" vertical="center"/>
      <protection/>
    </xf>
    <xf numFmtId="165" fontId="9" fillId="8" borderId="14" xfId="21" applyNumberFormat="1" applyFont="1" applyFill="1" applyBorder="1" applyAlignment="1" applyProtection="1">
      <alignment vertical="center"/>
      <protection/>
    </xf>
    <xf numFmtId="0" fontId="0" fillId="0" borderId="5" xfId="21" applyBorder="1" applyAlignment="1" applyProtection="1">
      <alignment vertical="center"/>
      <protection/>
    </xf>
    <xf numFmtId="0" fontId="9" fillId="0" borderId="0" xfId="21" applyFont="1" applyFill="1" applyAlignment="1" applyProtection="1">
      <alignment horizontal="center" vertical="center"/>
      <protection/>
    </xf>
    <xf numFmtId="0" fontId="9" fillId="0" borderId="0" xfId="25" applyFont="1" applyAlignment="1" applyProtection="1">
      <alignment vertical="center"/>
      <protection/>
    </xf>
    <xf numFmtId="0" fontId="9" fillId="0" borderId="0" xfId="25" applyFont="1" applyAlignment="1" applyProtection="1">
      <alignment horizontal="center" vertical="center"/>
      <protection/>
    </xf>
    <xf numFmtId="0" fontId="13" fillId="0" borderId="0" xfId="26" applyFont="1" applyFill="1" applyAlignment="1" applyProtection="1">
      <alignment vertical="center"/>
      <protection/>
    </xf>
    <xf numFmtId="0" fontId="13" fillId="0" borderId="0" xfId="26" applyFont="1" applyFill="1" applyAlignment="1" applyProtection="1">
      <alignment horizontal="left" vertical="center"/>
      <protection/>
    </xf>
    <xf numFmtId="0" fontId="13" fillId="0" borderId="0" xfId="26" applyFont="1" applyFill="1" applyAlignment="1" applyProtection="1">
      <alignment horizontal="left"/>
      <protection/>
    </xf>
    <xf numFmtId="0" fontId="13" fillId="8" borderId="6" xfId="26" applyFont="1" applyFill="1" applyBorder="1" applyProtection="1">
      <alignment/>
      <protection/>
    </xf>
    <xf numFmtId="0" fontId="13" fillId="0" borderId="0" xfId="26" applyFont="1" applyFill="1" applyBorder="1" applyProtection="1">
      <alignment/>
      <protection/>
    </xf>
    <xf numFmtId="0" fontId="13" fillId="9" borderId="6" xfId="26" applyFont="1" applyFill="1" applyBorder="1" applyProtection="1">
      <alignment/>
      <protection/>
    </xf>
    <xf numFmtId="0" fontId="1" fillId="0" borderId="0" xfId="26" applyFont="1" applyFill="1" applyProtection="1">
      <alignment/>
      <protection/>
    </xf>
    <xf numFmtId="0" fontId="1" fillId="0" borderId="0" xfId="26" applyFont="1" applyFill="1" applyAlignment="1" applyProtection="1">
      <alignment horizontal="left"/>
      <protection/>
    </xf>
    <xf numFmtId="0" fontId="3" fillId="0" borderId="0" xfId="25" applyFont="1" applyAlignment="1" applyProtection="1">
      <alignment vertical="center"/>
      <protection/>
    </xf>
    <xf numFmtId="0" fontId="3" fillId="0" borderId="0" xfId="25" applyFont="1" applyAlignment="1" applyProtection="1">
      <alignment horizontal="center" vertical="center"/>
      <protection/>
    </xf>
    <xf numFmtId="0" fontId="0" fillId="0" borderId="0" xfId="25" applyAlignment="1" applyProtection="1">
      <alignment vertical="center"/>
      <protection/>
    </xf>
    <xf numFmtId="0" fontId="14" fillId="3" borderId="17" xfId="26" applyFont="1" applyFill="1" applyBorder="1" applyAlignment="1" applyProtection="1">
      <alignment vertical="center"/>
      <protection/>
    </xf>
    <xf numFmtId="0" fontId="15" fillId="3" borderId="18" xfId="26" applyFont="1" applyFill="1" applyBorder="1" applyAlignment="1" applyProtection="1">
      <alignment horizontal="left" vertical="center"/>
      <protection/>
    </xf>
    <xf numFmtId="0" fontId="15" fillId="3" borderId="18" xfId="26" applyFont="1" applyFill="1" applyBorder="1" applyAlignment="1" applyProtection="1">
      <alignment vertical="center"/>
      <protection/>
    </xf>
    <xf numFmtId="0" fontId="15" fillId="3" borderId="19" xfId="26" applyFont="1" applyFill="1" applyBorder="1" applyAlignment="1" applyProtection="1">
      <alignment vertical="center"/>
      <protection/>
    </xf>
    <xf numFmtId="0" fontId="11" fillId="0" borderId="0" xfId="25" applyFont="1" applyAlignment="1" applyProtection="1">
      <alignment horizontal="center" vertical="center"/>
      <protection/>
    </xf>
    <xf numFmtId="0" fontId="0" fillId="0" borderId="0" xfId="25" applyAlignment="1" applyProtection="1">
      <alignment horizontal="center" vertical="center"/>
      <protection/>
    </xf>
    <xf numFmtId="0" fontId="1" fillId="0" borderId="0" xfId="26" applyFont="1" applyFill="1" applyAlignment="1" applyProtection="1">
      <alignment vertical="center"/>
      <protection/>
    </xf>
    <xf numFmtId="0" fontId="1" fillId="0" borderId="0" xfId="26" applyFont="1" applyFill="1" applyAlignment="1" applyProtection="1">
      <alignment horizontal="left" vertical="center"/>
      <protection/>
    </xf>
    <xf numFmtId="0" fontId="11" fillId="3" borderId="0" xfId="25" applyFont="1" applyFill="1" applyAlignment="1" applyProtection="1">
      <alignment horizontal="center" vertical="center"/>
      <protection/>
    </xf>
    <xf numFmtId="0" fontId="9" fillId="3" borderId="0" xfId="25" applyFont="1" applyFill="1" applyAlignment="1" applyProtection="1">
      <alignment horizontal="center" vertical="center"/>
      <protection/>
    </xf>
    <xf numFmtId="0" fontId="16" fillId="0" borderId="0" xfId="21" applyFont="1" applyAlignment="1" applyProtection="1">
      <alignment vertical="center"/>
      <protection/>
    </xf>
    <xf numFmtId="0" fontId="5" fillId="3" borderId="20" xfId="21" applyFont="1" applyFill="1" applyBorder="1" applyAlignment="1" applyProtection="1">
      <alignment horizontal="center" vertical="center" wrapText="1"/>
      <protection/>
    </xf>
    <xf numFmtId="0" fontId="5" fillId="3" borderId="8" xfId="21" applyFont="1" applyFill="1" applyBorder="1" applyAlignment="1" applyProtection="1">
      <alignment horizontal="center" vertical="center" wrapText="1"/>
      <protection/>
    </xf>
    <xf numFmtId="0" fontId="5" fillId="3" borderId="21" xfId="21" applyFont="1" applyFill="1" applyBorder="1" applyAlignment="1" applyProtection="1">
      <alignment horizontal="center" vertical="center" wrapText="1"/>
      <protection/>
    </xf>
    <xf numFmtId="0" fontId="11" fillId="0" borderId="0" xfId="21" applyFont="1" applyFill="1" applyAlignment="1" applyProtection="1">
      <alignment vertical="center"/>
      <protection/>
    </xf>
    <xf numFmtId="0" fontId="5" fillId="3" borderId="17" xfId="21" applyFont="1" applyFill="1" applyBorder="1" applyAlignment="1" applyProtection="1">
      <alignment horizontal="center" vertical="center"/>
      <protection/>
    </xf>
    <xf numFmtId="0" fontId="5" fillId="3" borderId="3" xfId="21" applyFont="1" applyFill="1" applyBorder="1" applyAlignment="1" applyProtection="1">
      <alignment vertical="center"/>
      <protection/>
    </xf>
    <xf numFmtId="0" fontId="9" fillId="0" borderId="22" xfId="21" applyFont="1" applyBorder="1" applyAlignment="1" applyProtection="1">
      <alignment horizontal="center" vertical="center"/>
      <protection/>
    </xf>
    <xf numFmtId="0" fontId="3" fillId="0" borderId="4" xfId="21" applyFont="1" applyBorder="1" applyAlignment="1" applyProtection="1">
      <alignment vertical="center"/>
      <protection/>
    </xf>
    <xf numFmtId="0" fontId="11" fillId="0" borderId="7" xfId="21" applyFont="1" applyBorder="1" applyAlignment="1" applyProtection="1">
      <alignment horizontal="center" vertical="center"/>
      <protection/>
    </xf>
    <xf numFmtId="165" fontId="9" fillId="8" borderId="7" xfId="21" applyNumberFormat="1" applyFont="1" applyFill="1" applyBorder="1" applyAlignment="1" applyProtection="1">
      <alignment vertical="center"/>
      <protection/>
    </xf>
    <xf numFmtId="0" fontId="9" fillId="0" borderId="23" xfId="21" applyFont="1" applyBorder="1" applyAlignment="1" applyProtection="1">
      <alignment horizontal="center" vertical="center"/>
      <protection/>
    </xf>
    <xf numFmtId="0" fontId="3" fillId="0" borderId="6" xfId="21" applyFont="1" applyBorder="1" applyAlignment="1" applyProtection="1">
      <alignment vertical="center"/>
      <protection/>
    </xf>
    <xf numFmtId="0" fontId="11" fillId="0" borderId="24" xfId="21" applyFont="1" applyBorder="1" applyAlignment="1" applyProtection="1">
      <alignment horizontal="center" vertical="center"/>
      <protection/>
    </xf>
    <xf numFmtId="165" fontId="9" fillId="8" borderId="24" xfId="21" applyNumberFormat="1" applyFont="1" applyFill="1" applyBorder="1" applyAlignment="1" applyProtection="1">
      <alignment vertical="center"/>
      <protection/>
    </xf>
    <xf numFmtId="0" fontId="9" fillId="0" borderId="20" xfId="21" applyFont="1" applyBorder="1" applyAlignment="1" applyProtection="1">
      <alignment horizontal="center" vertical="center"/>
      <protection/>
    </xf>
    <xf numFmtId="0" fontId="3" fillId="0" borderId="8" xfId="21" applyFont="1" applyBorder="1" applyAlignment="1" applyProtection="1">
      <alignment vertical="center"/>
      <protection/>
    </xf>
    <xf numFmtId="0" fontId="11" fillId="0" borderId="21" xfId="21" applyFont="1" applyBorder="1" applyAlignment="1" applyProtection="1">
      <alignment horizontal="center" vertical="center"/>
      <protection/>
    </xf>
    <xf numFmtId="165" fontId="9" fillId="8" borderId="20" xfId="21" applyNumberFormat="1" applyFont="1" applyFill="1" applyBorder="1" applyAlignment="1" applyProtection="1">
      <alignment vertical="center"/>
      <protection/>
    </xf>
    <xf numFmtId="165" fontId="9" fillId="8" borderId="8" xfId="21" applyNumberFormat="1" applyFont="1" applyFill="1" applyBorder="1" applyAlignment="1" applyProtection="1">
      <alignment vertical="center"/>
      <protection/>
    </xf>
    <xf numFmtId="165" fontId="9" fillId="8" borderId="21" xfId="21" applyNumberFormat="1" applyFont="1" applyFill="1" applyBorder="1" applyAlignment="1" applyProtection="1">
      <alignment vertical="center"/>
      <protection/>
    </xf>
    <xf numFmtId="0" fontId="9" fillId="0" borderId="1" xfId="21" applyFont="1" applyBorder="1" applyAlignment="1" applyProtection="1">
      <alignment horizontal="center" vertical="center"/>
      <protection/>
    </xf>
    <xf numFmtId="0" fontId="3" fillId="0" borderId="2" xfId="21" applyFont="1" applyBorder="1" applyAlignment="1" applyProtection="1">
      <alignment vertical="center"/>
      <protection/>
    </xf>
    <xf numFmtId="0" fontId="11" fillId="0" borderId="2" xfId="21" applyFont="1" applyBorder="1" applyAlignment="1" applyProtection="1">
      <alignment horizontal="center" vertical="center"/>
      <protection/>
    </xf>
    <xf numFmtId="0" fontId="11" fillId="0" borderId="3" xfId="21" applyFont="1" applyBorder="1" applyAlignment="1" applyProtection="1">
      <alignment horizontal="center" vertical="center"/>
      <protection/>
    </xf>
    <xf numFmtId="165" fontId="9" fillId="8" borderId="1" xfId="21" applyNumberFormat="1" applyFont="1" applyFill="1" applyBorder="1" applyAlignment="1" applyProtection="1">
      <alignment vertical="center"/>
      <protection/>
    </xf>
    <xf numFmtId="165" fontId="9" fillId="8" borderId="2" xfId="21" applyNumberFormat="1" applyFont="1" applyFill="1" applyBorder="1" applyAlignment="1" applyProtection="1">
      <alignment vertical="center"/>
      <protection/>
    </xf>
    <xf numFmtId="165" fontId="9" fillId="8" borderId="3" xfId="21" applyNumberFormat="1" applyFont="1" applyFill="1" applyBorder="1" applyAlignment="1" applyProtection="1">
      <alignment vertical="center"/>
      <protection/>
    </xf>
    <xf numFmtId="0" fontId="0" fillId="0" borderId="0" xfId="25" applyAlignment="1" applyProtection="1">
      <alignment horizontal="left" vertical="center"/>
      <protection/>
    </xf>
    <xf numFmtId="0" fontId="9" fillId="0" borderId="5" xfId="25" applyFont="1" applyBorder="1" applyAlignment="1" applyProtection="1">
      <alignment horizontal="center" vertical="center"/>
      <protection/>
    </xf>
    <xf numFmtId="0" fontId="9" fillId="0" borderId="0" xfId="25" applyFont="1" applyProtection="1">
      <alignment/>
      <protection/>
    </xf>
    <xf numFmtId="0" fontId="3" fillId="0" borderId="0" xfId="25" applyFont="1" applyProtection="1">
      <alignment/>
      <protection/>
    </xf>
    <xf numFmtId="0" fontId="0" fillId="0" borderId="0" xfId="25" applyProtection="1">
      <alignment/>
      <protection/>
    </xf>
    <xf numFmtId="0" fontId="7" fillId="0" borderId="22" xfId="23" applyBorder="1" applyAlignment="1" applyProtection="1">
      <alignment vertical="center"/>
      <protection/>
    </xf>
    <xf numFmtId="0" fontId="7" fillId="0" borderId="20" xfId="23" applyBorder="1" applyAlignment="1" applyProtection="1">
      <alignment vertical="center"/>
      <protection/>
    </xf>
    <xf numFmtId="0" fontId="9" fillId="6" borderId="25" xfId="21" applyNumberFormat="1" applyFont="1" applyFill="1" applyBorder="1" applyAlignment="1" applyProtection="1">
      <alignment vertical="center"/>
      <protection locked="0"/>
    </xf>
    <xf numFmtId="165" fontId="9" fillId="6" borderId="22" xfId="21" applyNumberFormat="1" applyFont="1" applyFill="1" applyBorder="1" applyAlignment="1" applyProtection="1">
      <alignment vertical="center"/>
      <protection locked="0"/>
    </xf>
    <xf numFmtId="165" fontId="9" fillId="6" borderId="7" xfId="21" applyNumberFormat="1" applyFont="1" applyFill="1" applyBorder="1" applyAlignment="1" applyProtection="1">
      <alignment vertical="center"/>
      <protection locked="0"/>
    </xf>
    <xf numFmtId="0" fontId="9" fillId="6" borderId="26" xfId="21" applyNumberFormat="1" applyFont="1" applyFill="1" applyBorder="1" applyAlignment="1" applyProtection="1">
      <alignment vertical="center"/>
      <protection locked="0"/>
    </xf>
    <xf numFmtId="165" fontId="9" fillId="6" borderId="23" xfId="21" applyNumberFormat="1" applyFont="1" applyFill="1" applyBorder="1" applyAlignment="1" applyProtection="1">
      <alignment vertical="center"/>
      <protection locked="0"/>
    </xf>
    <xf numFmtId="0" fontId="9" fillId="6" borderId="27" xfId="21" applyNumberFormat="1" applyFont="1" applyFill="1" applyBorder="1" applyAlignment="1" applyProtection="1">
      <alignment vertical="center"/>
      <protection locked="0"/>
    </xf>
    <xf numFmtId="165" fontId="9" fillId="6" borderId="28" xfId="21" applyNumberFormat="1" applyFont="1" applyFill="1" applyBorder="1" applyAlignment="1" applyProtection="1">
      <alignment vertical="center"/>
      <protection locked="0"/>
    </xf>
    <xf numFmtId="165" fontId="9" fillId="6" borderId="4" xfId="21" applyNumberFormat="1" applyFont="1" applyFill="1" applyBorder="1" applyAlignment="1" applyProtection="1">
      <alignment vertical="center"/>
      <protection locked="0"/>
    </xf>
    <xf numFmtId="165" fontId="9" fillId="6" borderId="6" xfId="21" applyNumberFormat="1" applyFont="1" applyFill="1" applyBorder="1" applyAlignment="1" applyProtection="1">
      <alignment vertical="center"/>
      <protection locked="0"/>
    </xf>
    <xf numFmtId="165" fontId="9" fillId="6" borderId="20" xfId="21" applyNumberFormat="1" applyFont="1" applyFill="1" applyBorder="1" applyAlignment="1" applyProtection="1">
      <alignment vertical="center"/>
      <protection locked="0"/>
    </xf>
    <xf numFmtId="165" fontId="9" fillId="6" borderId="8" xfId="21" applyNumberFormat="1" applyFont="1" applyFill="1" applyBorder="1" applyAlignment="1" applyProtection="1">
      <alignment vertical="center"/>
      <protection locked="0"/>
    </xf>
    <xf numFmtId="0" fontId="0" fillId="6" borderId="29" xfId="0"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Fill="1" applyAlignment="1" applyProtection="1">
      <alignment vertical="top" wrapText="1"/>
      <protection/>
    </xf>
    <xf numFmtId="0" fontId="7" fillId="0" borderId="0" xfId="23"/>
    <xf numFmtId="165" fontId="9" fillId="6" borderId="24" xfId="21" applyNumberFormat="1" applyFont="1" applyFill="1" applyBorder="1" applyAlignment="1" applyProtection="1">
      <alignment vertical="center"/>
      <protection locked="0"/>
    </xf>
    <xf numFmtId="165" fontId="9" fillId="6" borderId="30" xfId="21" applyNumberFormat="1" applyFont="1" applyFill="1" applyBorder="1" applyAlignment="1" applyProtection="1">
      <alignment vertical="center"/>
      <protection locked="0"/>
    </xf>
    <xf numFmtId="0" fontId="27" fillId="10" borderId="31" xfId="27" applyFont="1" applyFill="1" applyBorder="1" applyProtection="1">
      <protection locked="0"/>
    </xf>
    <xf numFmtId="0" fontId="28" fillId="10" borderId="31" xfId="27" applyFont="1" applyFill="1" applyBorder="1" applyAlignment="1" applyProtection="1">
      <alignment vertical="center" shrinkToFit="1"/>
      <protection locked="0"/>
    </xf>
    <xf numFmtId="0" fontId="29" fillId="10" borderId="31" xfId="27" applyFont="1" applyFill="1" applyBorder="1" applyAlignment="1" applyProtection="1">
      <alignment vertical="center" shrinkToFit="1"/>
      <protection locked="0"/>
    </xf>
    <xf numFmtId="1" fontId="30" fillId="0" borderId="32" xfId="28" applyNumberFormat="1" applyFont="1" applyFill="1" applyBorder="1" applyAlignment="1" applyProtection="1">
      <alignment horizontal="left"/>
      <protection locked="0"/>
    </xf>
    <xf numFmtId="1" fontId="30" fillId="0" borderId="33" xfId="28" applyNumberFormat="1" applyFont="1" applyFill="1" applyBorder="1" applyAlignment="1" applyProtection="1">
      <alignment horizontal="left" shrinkToFit="1"/>
      <protection locked="0"/>
    </xf>
    <xf numFmtId="0" fontId="31" fillId="0" borderId="34" xfId="26" applyFont="1" applyFill="1" applyBorder="1" applyProtection="1">
      <alignment/>
      <protection locked="0"/>
    </xf>
    <xf numFmtId="1" fontId="32" fillId="0" borderId="32" xfId="28" applyNumberFormat="1" applyFont="1" applyFill="1" applyBorder="1" applyAlignment="1" applyProtection="1">
      <alignment horizontal="left"/>
      <protection locked="0"/>
    </xf>
    <xf numFmtId="0" fontId="0" fillId="0" borderId="0" xfId="0" quotePrefix="1"/>
    <xf numFmtId="0" fontId="0" fillId="0" borderId="0" xfId="0" applyFill="1" applyBorder="1"/>
    <xf numFmtId="0" fontId="0" fillId="0" borderId="0" xfId="0" applyAlignment="1">
      <alignment horizontal="left"/>
    </xf>
    <xf numFmtId="0" fontId="0" fillId="0" borderId="0" xfId="0"/>
    <xf numFmtId="0" fontId="33" fillId="3" borderId="19" xfId="26" applyFont="1" applyFill="1" applyBorder="1" applyAlignment="1" applyProtection="1">
      <alignment horizontal="right" vertical="center"/>
      <protection/>
    </xf>
    <xf numFmtId="0" fontId="0" fillId="0" borderId="0" xfId="0" applyFont="1" quotePrefix="1"/>
    <xf numFmtId="0" fontId="0" fillId="0" borderId="0" xfId="0" applyFont="1" applyFill="1"/>
    <xf numFmtId="0" fontId="0" fillId="0" borderId="0" xfId="0" applyFont="1"/>
    <xf numFmtId="0" fontId="0" fillId="0" borderId="0" xfId="0" applyFont="1" applyAlignment="1">
      <alignment horizontal="right"/>
    </xf>
    <xf numFmtId="0" fontId="17" fillId="0" borderId="0" xfId="29" applyFont="1">
      <alignment/>
      <protection/>
    </xf>
    <xf numFmtId="0" fontId="7" fillId="0" borderId="21" xfId="23" applyBorder="1" applyAlignment="1" applyProtection="1">
      <alignment horizontal="center" vertical="center" wrapText="1"/>
      <protection/>
    </xf>
    <xf numFmtId="0" fontId="7" fillId="0" borderId="0" xfId="23" applyAlignment="1" applyProtection="1">
      <alignment vertical="top" wrapText="1"/>
      <protection/>
    </xf>
    <xf numFmtId="0" fontId="7" fillId="0" borderId="0" xfId="23" applyAlignment="1" applyProtection="1">
      <alignment horizontal="left" vertical="top"/>
      <protection/>
    </xf>
    <xf numFmtId="0" fontId="0" fillId="0" borderId="0" xfId="0" applyAlignment="1" applyProtection="1">
      <alignment horizontal="left" vertical="top" wrapText="1"/>
      <protection/>
    </xf>
    <xf numFmtId="0" fontId="5" fillId="3" borderId="35" xfId="21" applyFont="1" applyFill="1" applyBorder="1" applyAlignment="1" applyProtection="1">
      <alignment horizontal="left" vertical="center"/>
      <protection/>
    </xf>
    <xf numFmtId="0" fontId="5" fillId="3" borderId="36" xfId="21" applyFont="1" applyFill="1" applyBorder="1" applyAlignment="1" applyProtection="1">
      <alignment horizontal="left" vertical="center"/>
      <protection/>
    </xf>
    <xf numFmtId="0" fontId="5" fillId="3" borderId="37" xfId="21" applyFont="1" applyFill="1" applyBorder="1" applyAlignment="1" applyProtection="1">
      <alignment horizontal="left" vertical="center"/>
      <protection/>
    </xf>
    <xf numFmtId="0" fontId="5" fillId="3" borderId="38" xfId="21" applyFont="1" applyFill="1" applyBorder="1" applyAlignment="1" applyProtection="1">
      <alignment horizontal="left" vertical="center"/>
      <protection/>
    </xf>
    <xf numFmtId="0" fontId="5" fillId="3" borderId="36" xfId="21" applyFont="1" applyFill="1" applyBorder="1" applyAlignment="1" applyProtection="1">
      <alignment horizontal="center" vertical="center"/>
      <protection/>
    </xf>
    <xf numFmtId="0" fontId="5" fillId="3" borderId="38" xfId="21" applyFont="1" applyFill="1" applyBorder="1" applyAlignment="1" applyProtection="1">
      <alignment horizontal="center" vertical="center"/>
      <protection/>
    </xf>
    <xf numFmtId="0" fontId="5" fillId="3" borderId="39" xfId="21" applyFont="1" applyFill="1" applyBorder="1" applyAlignment="1" applyProtection="1">
      <alignment horizontal="center" vertical="center"/>
      <protection/>
    </xf>
    <xf numFmtId="0" fontId="5" fillId="3" borderId="40" xfId="21" applyFont="1" applyFill="1" applyBorder="1" applyAlignment="1" applyProtection="1">
      <alignment horizontal="center" vertical="center"/>
      <protection/>
    </xf>
    <xf numFmtId="0" fontId="5" fillId="3" borderId="22" xfId="21" applyFont="1" applyFill="1" applyBorder="1" applyAlignment="1" applyProtection="1">
      <alignment horizontal="center" vertical="center" wrapText="1"/>
      <protection/>
    </xf>
    <xf numFmtId="0" fontId="5" fillId="3" borderId="4" xfId="21" applyFont="1" applyFill="1" applyBorder="1" applyAlignment="1" applyProtection="1">
      <alignment horizontal="center" vertical="center" wrapText="1"/>
      <protection/>
    </xf>
    <xf numFmtId="0" fontId="5" fillId="3" borderId="7" xfId="21" applyFont="1" applyFill="1" applyBorder="1" applyAlignment="1" applyProtection="1">
      <alignment horizontal="center" vertical="center" wrapText="1"/>
      <protection/>
    </xf>
    <xf numFmtId="0" fontId="9" fillId="7" borderId="0" xfId="21" applyFont="1" applyFill="1" applyAlignment="1" applyProtection="1">
      <alignment horizontal="center" vertical="center" wrapText="1"/>
      <protection/>
    </xf>
    <xf numFmtId="0" fontId="12" fillId="0" borderId="0" xfId="26" applyFont="1" applyFill="1" applyAlignment="1" applyProtection="1">
      <alignment vertical="center"/>
      <protection/>
    </xf>
    <xf numFmtId="0" fontId="5" fillId="3" borderId="41" xfId="21" applyFont="1" applyFill="1" applyBorder="1" applyAlignment="1" applyProtection="1">
      <alignment horizontal="center" vertical="center" wrapText="1"/>
      <protection/>
    </xf>
    <xf numFmtId="0" fontId="5" fillId="3" borderId="42" xfId="21" applyFont="1" applyFill="1" applyBorder="1" applyAlignment="1" applyProtection="1">
      <alignment horizontal="center" vertical="center" wrapText="1"/>
      <protection/>
    </xf>
    <xf numFmtId="0" fontId="5" fillId="3" borderId="35" xfId="21"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5" fillId="3" borderId="39" xfId="2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5" fillId="3" borderId="36" xfId="21"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5" fillId="3" borderId="43" xfId="2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pplyProtection="1">
      <alignment vertical="center"/>
      <protection/>
    </xf>
  </cellXfs>
  <cellStyles count="16">
    <cellStyle name="Normal" xfId="0"/>
    <cellStyle name="Percent" xfId="15"/>
    <cellStyle name="Currency" xfId="16"/>
    <cellStyle name="Currency [0]" xfId="17"/>
    <cellStyle name="Comma" xfId="18"/>
    <cellStyle name="Comma [0]" xfId="19"/>
    <cellStyle name="Heading" xfId="20"/>
    <cellStyle name="Normal 3" xfId="21"/>
    <cellStyle name="Descriptor text" xfId="22"/>
    <cellStyle name="Hyperlink" xfId="23"/>
    <cellStyle name="Validation error" xfId="24"/>
    <cellStyle name="Normal 4" xfId="25"/>
    <cellStyle name="Normal 2" xfId="26"/>
    <cellStyle name="Att1" xfId="27"/>
    <cellStyle name="Normal_Data_2" xfId="28"/>
    <cellStyle name="Normal 6" xfId="29"/>
  </cellStyles>
  <dxfs count="4">
    <dxf>
      <font>
        <strike val="0"/>
        <color theme="0"/>
      </font>
      <fill>
        <patternFill>
          <bgColor theme="0"/>
        </patternFill>
      </fill>
      <border/>
    </dxf>
    <dxf>
      <font>
        <color theme="0"/>
      </font>
      <fill>
        <patternFill>
          <bgColor theme="0"/>
        </patternFill>
      </fill>
      <border/>
    </dxf>
    <dxf>
      <font>
        <color theme="0"/>
      </font>
      <fill>
        <patternFill>
          <bgColor theme="0"/>
        </patternFill>
      </fill>
      <border/>
    </dxf>
    <dxf>
      <fill>
        <patternFill>
          <bgColor rgb="FFFE481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R19@ofwat.gsi.gov.uk" TargetMode="External" /><Relationship Id="rId2" Type="http://schemas.openxmlformats.org/officeDocument/2006/relationships/hyperlink" Target="https://064f1d25f5a6fb0868ac-0df48efcb31bcf2ed0366d316cab9ab8.ssl.cf3.rackcdn.com/wp-content/uploads/2017/04/RAG-3.10-Guideline-for-the-format-and-disclosures-for-the-annual-performance-report-3.pdf" TargetMode="External" /><Relationship Id="rId3" Type="http://schemas.openxmlformats.org/officeDocument/2006/relationships/hyperlink" Target="https://064f1d25f5a6fb0868ac-0df48efcb31bcf2ed0366d316cab9ab8.ssl.cf3.rackcdn.com/wp-content/uploads/2017/04/RAG-4.07-Guideline-for-the-table-definitions-in-the-annual-performance-report-3.pdf" TargetMode="External" /><Relationship Id="rId4" Type="http://schemas.openxmlformats.org/officeDocument/2006/relationships/hyperlink" Target="https://064f1d25f5a6fb0868ac-0df48efcb31bcf2ed0366d316cab9ab8.ssl.cf3.rackcdn.com/wp-content/uploads/2017/04/IN-17-08-Regulatory-accounting-guidelines-201-18.pdf" TargetMode="External" /><Relationship Id="rId5" Type="http://schemas.openxmlformats.org/officeDocument/2006/relationships/hyperlink" Target="https://064f1d25f5a6fb0868ac-0df48efcb31bcf2ed0366d316cab9ab8.ssl.cf3.rackcdn.com/wp-content/uploads/2017/04/Proforma-tables-2017-18-3.pdf" TargetMode="Externa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W43"/>
  <sheetViews>
    <sheetView showGridLines="0" zoomScale="85" zoomScaleNormal="85" workbookViewId="0" topLeftCell="A1">
      <selection activeCell="B23" sqref="B23"/>
    </sheetView>
  </sheetViews>
  <sheetFormatPr defaultColWidth="0" defaultRowHeight="14.25" zeroHeight="1"/>
  <cols>
    <col min="1" max="1" width="2.125" style="14" customWidth="1"/>
    <col min="2" max="2" width="104.00390625" style="3" customWidth="1"/>
    <col min="3" max="3" width="2.125" style="14" customWidth="1"/>
    <col min="4" max="4" width="8.25390625" style="14" hidden="1" customWidth="1"/>
    <col min="5" max="5" width="0" style="14" hidden="1" customWidth="1"/>
    <col min="6" max="16384" width="0" style="14" hidden="1" customWidth="1"/>
  </cols>
  <sheetData>
    <row r="1" spans="1:23" ht="20.4">
      <c r="A1" s="1" t="s">
        <v>98</v>
      </c>
      <c r="B1" s="1"/>
      <c r="C1" s="1"/>
      <c r="M1" s="22"/>
      <c r="N1" s="22"/>
      <c r="O1" s="22"/>
      <c r="P1" s="22"/>
      <c r="Q1" s="22"/>
      <c r="R1" s="22"/>
      <c r="S1" s="22"/>
      <c r="T1" s="22"/>
      <c r="U1" s="22"/>
      <c r="V1" s="22"/>
      <c r="W1" s="22"/>
    </row>
    <row r="2" spans="1:2" ht="21">
      <c r="A2" s="21"/>
      <c r="B2" s="14"/>
    </row>
    <row r="3" spans="1:3" ht="14.4">
      <c r="A3" s="23" t="s">
        <v>75</v>
      </c>
      <c r="B3" s="23"/>
      <c r="C3" s="23"/>
    </row>
    <row r="4" spans="1:2" ht="14.25">
      <c r="A4" s="15"/>
      <c r="B4" s="14"/>
    </row>
    <row r="5" ht="26.4">
      <c r="B5" s="24" t="s">
        <v>90</v>
      </c>
    </row>
    <row r="6" ht="14.25">
      <c r="B6" s="24"/>
    </row>
    <row r="7" ht="14.25">
      <c r="B7" s="126" t="s">
        <v>238</v>
      </c>
    </row>
    <row r="8" ht="14.25">
      <c r="B8" s="24"/>
    </row>
    <row r="9" spans="1:3" ht="14.4">
      <c r="A9" s="23" t="s">
        <v>74</v>
      </c>
      <c r="B9" s="23"/>
      <c r="C9" s="23"/>
    </row>
    <row r="10" ht="14.25">
      <c r="B10" s="24"/>
    </row>
    <row r="11" ht="14.25">
      <c r="B11" s="24" t="s">
        <v>73</v>
      </c>
    </row>
    <row r="12" ht="14.25">
      <c r="B12" s="24"/>
    </row>
    <row r="13" ht="14.25">
      <c r="B13" s="24" t="s">
        <v>91</v>
      </c>
    </row>
    <row r="14" ht="14.25">
      <c r="B14" s="24"/>
    </row>
    <row r="15" ht="14.25">
      <c r="B15" s="24" t="s">
        <v>72</v>
      </c>
    </row>
    <row r="16" ht="14.25">
      <c r="B16" s="24"/>
    </row>
    <row r="17" spans="1:3" ht="14.4">
      <c r="A17" s="23" t="s">
        <v>71</v>
      </c>
      <c r="B17" s="23"/>
      <c r="C17" s="23"/>
    </row>
    <row r="18" ht="14.25">
      <c r="B18" s="24"/>
    </row>
    <row r="19" ht="14.25">
      <c r="B19" s="24" t="s">
        <v>76</v>
      </c>
    </row>
    <row r="20" ht="14.25">
      <c r="B20" s="24"/>
    </row>
    <row r="21" ht="26.4">
      <c r="B21" s="24" t="s">
        <v>70</v>
      </c>
    </row>
    <row r="22" ht="14.25">
      <c r="B22" s="24"/>
    </row>
    <row r="23" ht="14.25">
      <c r="B23" s="24" t="s">
        <v>92</v>
      </c>
    </row>
    <row r="24" ht="14.25">
      <c r="B24" s="24"/>
    </row>
    <row r="25" ht="26.4">
      <c r="B25" s="24" t="s">
        <v>239</v>
      </c>
    </row>
    <row r="26" ht="14.25">
      <c r="B26" s="148" t="s">
        <v>240</v>
      </c>
    </row>
    <row r="27" spans="1:2" ht="14.25">
      <c r="A27" s="15"/>
      <c r="B27" s="14"/>
    </row>
    <row r="28" spans="1:3" ht="14.4">
      <c r="A28" s="23" t="s">
        <v>69</v>
      </c>
      <c r="B28" s="23"/>
      <c r="C28" s="23"/>
    </row>
    <row r="29" spans="1:2" ht="14.25">
      <c r="A29" s="15"/>
      <c r="B29" s="14"/>
    </row>
    <row r="30" spans="1:2" ht="14.1" customHeight="1">
      <c r="A30" s="19"/>
      <c r="B30" s="127" t="s">
        <v>95</v>
      </c>
    </row>
    <row r="31" spans="1:2" ht="14.1" customHeight="1">
      <c r="A31" s="19"/>
      <c r="B31" s="127" t="s">
        <v>93</v>
      </c>
    </row>
    <row r="32" spans="1:2" ht="14.1" customHeight="1">
      <c r="A32" s="19"/>
      <c r="B32" s="127" t="s">
        <v>94</v>
      </c>
    </row>
    <row r="33" spans="1:9" ht="14.1" customHeight="1">
      <c r="A33" s="20"/>
      <c r="B33" s="127" t="s">
        <v>203</v>
      </c>
      <c r="C33" s="16"/>
      <c r="D33" s="16"/>
      <c r="E33" s="16"/>
      <c r="F33" s="16"/>
      <c r="G33" s="16"/>
      <c r="H33" s="16"/>
      <c r="I33" s="16"/>
    </row>
    <row r="34" spans="1:9" s="17" customFormat="1" ht="14.1" customHeight="1" hidden="1">
      <c r="A34" s="19"/>
      <c r="B34" s="18"/>
      <c r="C34" s="18"/>
      <c r="D34" s="18"/>
      <c r="E34" s="18"/>
      <c r="F34" s="18"/>
      <c r="G34" s="18"/>
      <c r="H34" s="18"/>
      <c r="I34" s="18"/>
    </row>
    <row r="35" spans="1:9" s="17" customFormat="1" ht="14.1" customHeight="1" hidden="1">
      <c r="A35" s="20"/>
      <c r="B35" s="25"/>
      <c r="C35" s="18"/>
      <c r="D35" s="18"/>
      <c r="E35" s="18"/>
      <c r="F35" s="18"/>
      <c r="G35" s="18"/>
      <c r="H35" s="18"/>
      <c r="I35" s="18"/>
    </row>
    <row r="36" spans="1:9" ht="14.1" customHeight="1" hidden="1">
      <c r="A36" s="26"/>
      <c r="B36" s="25"/>
      <c r="C36" s="16"/>
      <c r="D36" s="16"/>
      <c r="E36" s="16"/>
      <c r="F36" s="16"/>
      <c r="G36" s="16"/>
      <c r="H36" s="16"/>
      <c r="I36" s="16"/>
    </row>
    <row r="37" spans="1:9" ht="14.1" customHeight="1" hidden="1">
      <c r="A37" s="26"/>
      <c r="B37" s="25"/>
      <c r="C37" s="16"/>
      <c r="D37" s="16"/>
      <c r="E37" s="16"/>
      <c r="F37" s="16"/>
      <c r="G37" s="16"/>
      <c r="H37" s="16"/>
      <c r="I37" s="16"/>
    </row>
    <row r="38" spans="1:9" ht="14.1" customHeight="1" hidden="1">
      <c r="A38" s="26"/>
      <c r="B38" s="25"/>
      <c r="C38" s="16"/>
      <c r="D38" s="16"/>
      <c r="E38" s="16"/>
      <c r="F38" s="16"/>
      <c r="G38" s="16"/>
      <c r="H38" s="16"/>
      <c r="I38" s="16"/>
    </row>
    <row r="39" spans="1:9" ht="14.1" customHeight="1" hidden="1">
      <c r="A39" s="26"/>
      <c r="B39" s="25"/>
      <c r="C39" s="16"/>
      <c r="D39" s="16"/>
      <c r="E39" s="16"/>
      <c r="F39" s="16"/>
      <c r="G39" s="16"/>
      <c r="H39" s="16"/>
      <c r="I39" s="16"/>
    </row>
    <row r="40" spans="1:9" s="17" customFormat="1" ht="14.1" customHeight="1" hidden="1">
      <c r="A40" s="19"/>
      <c r="B40" s="27"/>
      <c r="C40" s="18"/>
      <c r="D40" s="18"/>
      <c r="E40" s="18"/>
      <c r="F40" s="18"/>
      <c r="G40" s="18"/>
      <c r="H40" s="18"/>
      <c r="I40" s="18"/>
    </row>
    <row r="41" spans="1:9" ht="14.1" customHeight="1" hidden="1">
      <c r="A41" s="15"/>
      <c r="B41" s="25"/>
      <c r="C41" s="16"/>
      <c r="D41" s="16"/>
      <c r="E41" s="16"/>
      <c r="F41" s="16"/>
      <c r="G41" s="16"/>
      <c r="H41" s="16"/>
      <c r="I41" s="16"/>
    </row>
    <row r="42" spans="1:9" ht="14.1" customHeight="1" hidden="1">
      <c r="A42" s="15"/>
      <c r="B42" s="25"/>
      <c r="C42" s="16"/>
      <c r="D42" s="16"/>
      <c r="E42" s="16"/>
      <c r="F42" s="16"/>
      <c r="G42" s="16"/>
      <c r="H42" s="16"/>
      <c r="I42" s="16"/>
    </row>
    <row r="43" spans="1:9" ht="14.1" customHeight="1" hidden="1">
      <c r="A43" s="15"/>
      <c r="B43" s="149"/>
      <c r="C43" s="149"/>
      <c r="D43" s="149"/>
      <c r="E43" s="149"/>
      <c r="F43" s="149"/>
      <c r="G43" s="149"/>
      <c r="H43" s="149"/>
      <c r="I43" s="149"/>
    </row>
    <row r="44" ht="14.25" hidden="1"/>
    <row r="45" ht="14.25" hidden="1"/>
    <row r="46" ht="14.25" hidden="1"/>
    <row r="47" ht="14.25" hidden="1"/>
    <row r="48" ht="14.25" hidden="1"/>
    <row r="49" ht="14.25" hidden="1"/>
    <row r="50" ht="14.25" hidden="1"/>
    <row r="51" ht="14.25" hidden="1"/>
    <row r="52" ht="14.25" hidden="1"/>
    <row r="53" ht="14.25" hidden="1"/>
  </sheetData>
  <sheetProtection algorithmName="SHA-512" hashValue="+ZkF3sAqXBl/ZTguERXOLgMzMjKDISgMd3/nbkTOK51pjeD4eCbSLawhw/DGF6kWh5n3e3Mw9iB2A/ZWb9uiIA==" saltValue="OeA1EhnziOS4kjNTzX6fmA==" spinCount="100000" sheet="1" objects="1" scenarios="1"/>
  <mergeCells count="1">
    <mergeCell ref="B43:I43"/>
  </mergeCells>
  <hyperlinks>
    <hyperlink ref="B26" r:id="rId1" display="mailto:PR19@ofwat.gsi.gov.uk"/>
    <hyperlink ref="B31" r:id="rId2" display="https://064f1d25f5a6fb0868ac-0df48efcb31bcf2ed0366d316cab9ab8.ssl.cf3.rackcdn.com/wp-content/uploads/2017/04/RAG-3.10-Guideline-for-the-format-and-disclosures-for-the-annual-performance-report-3.pdf"/>
    <hyperlink ref="B32" r:id="rId3" display="https://064f1d25f5a6fb0868ac-0df48efcb31bcf2ed0366d316cab9ab8.ssl.cf3.rackcdn.com/wp-content/uploads/2017/04/RAG-4.07-Guideline-for-the-table-definitions-in-the-annual-performance-report-3.pdf"/>
    <hyperlink ref="B30" r:id="rId4" display="https://064f1d25f5a6fb0868ac-0df48efcb31bcf2ed0366d316cab9ab8.ssl.cf3.rackcdn.com/wp-content/uploads/2017/04/IN-17-08-Regulatory-accounting-guidelines-201-18.pdf"/>
    <hyperlink ref="B33" r:id="rId5" display="https://064f1d25f5a6fb0868ac-0df48efcb31bcf2ed0366d316cab9ab8.ssl.cf3.rackcdn.com/wp-content/uploads/2017/04/Proforma-tables-2017-18-3.pdf"/>
  </hyperlinks>
  <printOptions horizontalCentered="1"/>
  <pageMargins left="0.3937007874015748" right="0.3937007874015748" top="0.7874015748031497" bottom="0.7874015748031497" header="0.31496062992125984" footer="0.31496062992125984"/>
  <pageSetup fitToHeight="1" fitToWidth="1" horizontalDpi="600" verticalDpi="600" orientation="portrait" paperSize="9" scale="81" r:id="rId7"/>
  <headerFooter>
    <oddHeader>&amp;L&amp;9&amp;K857362Page &amp;P of &amp;N&amp;C&amp;9 &amp;K8573622018 annual performance report tables - small company return&amp;R&amp;9&amp;G</oddHeader>
    <oddFooter>&amp;L&amp;9&amp;K857362&amp;A&amp;R&amp;9&amp;K857362Printed: &amp;D &amp;T</oddFoot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topLeftCell="A1"/>
  </sheetViews>
  <sheetFormatPr defaultColWidth="9.00390625" defaultRowHeight="14.25"/>
  <sheetData>
    <row r="1" spans="1:2" ht="14.25">
      <c r="A1" t="s">
        <v>100</v>
      </c>
      <c r="B1" t="s">
        <v>101</v>
      </c>
    </row>
  </sheetData>
  <sheetProtection algorithmName="SHA-512" hashValue="W7ijNA/6yUU8JwrXLH1AbRk8mArt9SGa8hIVOM0NZh2jRa551wQzYEqPD+VM36BA6jphUisjicCGTqcZZ67AVA==" saltValue="f2I1fTDYEkui9ehg2U1Dhg==" spinCount="100000"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D9"/>
  <sheetViews>
    <sheetView showGridLines="0" tabSelected="1" zoomScale="85" zoomScaleNormal="85" workbookViewId="0" topLeftCell="A1">
      <selection activeCell="B5" sqref="B5:D5"/>
    </sheetView>
  </sheetViews>
  <sheetFormatPr defaultColWidth="0" defaultRowHeight="14.25" zeroHeight="1"/>
  <cols>
    <col min="1" max="1" width="2.50390625" style="0" customWidth="1"/>
    <col min="2" max="2" width="55.625" style="0" customWidth="1"/>
    <col min="3" max="3" width="23.25390625" style="0" customWidth="1"/>
    <col min="4" max="4" width="42.25390625" style="0" customWidth="1"/>
    <col min="5" max="5" width="8.75390625" style="0" customWidth="1"/>
    <col min="6" max="16384" width="8.75390625" style="0" hidden="1" customWidth="1"/>
  </cols>
  <sheetData>
    <row r="1" spans="2:4" ht="20.4">
      <c r="B1" s="1" t="s">
        <v>0</v>
      </c>
      <c r="C1" s="1"/>
      <c r="D1" s="2"/>
    </row>
    <row r="2" spans="2:4" ht="14.4" thickBot="1">
      <c r="B2" s="35" t="s">
        <v>96</v>
      </c>
      <c r="C2" s="3"/>
      <c r="D2" s="3"/>
    </row>
    <row r="3" spans="2:4" ht="15.6" thickBot="1">
      <c r="B3" s="124" t="s">
        <v>49</v>
      </c>
      <c r="C3" s="4" t="s">
        <v>2</v>
      </c>
      <c r="D3" s="125"/>
    </row>
    <row r="4" spans="2:4" ht="14.25">
      <c r="B4" s="3"/>
      <c r="C4" s="3"/>
      <c r="D4" s="3"/>
    </row>
    <row r="5" spans="2:4" ht="42" customHeight="1">
      <c r="B5" s="150" t="s">
        <v>3</v>
      </c>
      <c r="C5" s="150"/>
      <c r="D5" s="150"/>
    </row>
    <row r="6" spans="2:4" ht="14.4" thickBot="1">
      <c r="B6" s="3"/>
      <c r="C6" s="3"/>
      <c r="D6" s="3"/>
    </row>
    <row r="7" spans="2:4" ht="28.2" thickBot="1">
      <c r="B7" s="6" t="s">
        <v>67</v>
      </c>
      <c r="C7" s="7" t="s">
        <v>4</v>
      </c>
      <c r="D7" s="8" t="s">
        <v>5</v>
      </c>
    </row>
    <row r="8" spans="2:4" ht="49.05" customHeight="1">
      <c r="B8" s="111" t="str">
        <f>+'S1'!B1</f>
        <v>S1 - Analysis of turnover and operating costs</v>
      </c>
      <c r="C8" s="9" t="str">
        <f>IF((SUM('S1'!P7:S30))&gt;0,"Review validation checks on sheet","No issues identified")</f>
        <v>No issues identified</v>
      </c>
      <c r="D8" s="12" t="str">
        <f>+'S1'!B43</f>
        <v>Please refer to RAG 4.07 - Guideline for the table definitions in the annual performance report for the reporting year 2017-18</v>
      </c>
    </row>
    <row r="9" spans="2:4" ht="49.05" customHeight="1" thickBot="1">
      <c r="B9" s="112" t="str">
        <f>+'S2'!B1</f>
        <v>S2 - Number of connections and site consumption</v>
      </c>
      <c r="C9" s="13" t="str">
        <f>IF((SUM('S2'!R6:X35))&gt;0,"Review validation checks on sheet","No issues identified")</f>
        <v>No issues identified</v>
      </c>
      <c r="D9" s="147" t="str">
        <f>+'S2'!B46</f>
        <v>Please refer to RAG 4.07 - Guideline for the table definitions in the annual performance report for the reporting year 2017-18</v>
      </c>
    </row>
    <row r="10" ht="14.25"/>
  </sheetData>
  <sheetProtection algorithmName="SHA-512" hashValue="hRAYVMaMT4txGJ9dbA4ce675eV2+sWBQliWRVQsB64IgGJAUKUi7DyVJ7DipgHz1nLk3hxBWNBQ5MmjH2+pNOg==" saltValue="2th0xvNw5G9hziVNvaaWiA==" spinCount="100000" sheet="1" objects="1" scenarios="1"/>
  <mergeCells count="1">
    <mergeCell ref="B5:D5"/>
  </mergeCells>
  <conditionalFormatting sqref="C8:C9">
    <cfRule type="cellIs" priority="1" dxfId="3" operator="equal">
      <formula>"Review validation checks on sheet"</formula>
    </cfRule>
  </conditionalFormatting>
  <dataValidations count="1">
    <dataValidation type="list" allowBlank="1" showInputMessage="1" showErrorMessage="1" sqref="B3">
      <formula1>Lists!$A$4:$A$13</formula1>
    </dataValidation>
  </dataValidations>
  <hyperlinks>
    <hyperlink ref="D8" location="'S1'!B43" display="'S1'!B43"/>
    <hyperlink ref="B8" location="'S1'!B1" display="'S1'!B1"/>
    <hyperlink ref="D9" location="'S2'!B46" display="'S2'!B46"/>
    <hyperlink ref="B9" location="'S2'!B1" display="'S2'!B1"/>
  </hyperlinks>
  <printOptions horizontalCentered="1"/>
  <pageMargins left="0.3937007874015748" right="0.3937007874015748" top="0.7874015748031497" bottom="0.7874015748031497" header="0.31496062992125984" footer="0.31496062992125984"/>
  <pageSetup fitToHeight="1" fitToWidth="1" horizontalDpi="600" verticalDpi="600" orientation="portrait" paperSize="9" scale="71" r:id="rId2"/>
  <headerFooter>
    <oddHeader>&amp;L&amp;9&amp;K857362Page &amp;P of &amp;N&amp;C&amp;9 &amp;K8573622018 annual performance report tables - small company return&amp;R&amp;9&amp;G</oddHeader>
    <oddFooter>&amp;L&amp;9&amp;K857362&amp;A&amp;R&amp;9&amp;K857362Printed: &amp;D &amp;T</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H35:H35"/>
  <sheetViews>
    <sheetView showGridLines="0" zoomScale="85" zoomScaleNormal="85" workbookViewId="0" topLeftCell="XFD1048576"/>
  </sheetViews>
  <sheetFormatPr defaultColWidth="0" defaultRowHeight="13.5" customHeight="1" zeroHeight="1"/>
  <cols>
    <col min="1" max="7" width="8.625" style="3" hidden="1" customWidth="1"/>
    <col min="8" max="8" width="8.75390625" style="3" hidden="1" customWidth="1"/>
    <col min="9" max="16384" width="8.625" style="3" hidden="1" customWidth="1"/>
  </cols>
  <sheetData>
    <row r="1" ht="13.8" hidden="1"/>
    <row r="2" ht="14.1" customHeight="1" hidden="1"/>
    <row r="3" ht="14.1" customHeight="1" hidden="1"/>
    <row r="4" ht="14.1" customHeight="1" hidden="1"/>
    <row r="5" ht="14.1" customHeight="1" hidden="1"/>
    <row r="6" ht="14.1" customHeight="1" hidden="1"/>
    <row r="7" ht="14.1" customHeight="1" hidden="1"/>
    <row r="8" ht="14.1" customHeight="1" hidden="1"/>
    <row r="9" ht="14.1" customHeight="1" hidden="1"/>
    <row r="10" ht="14.1" customHeight="1" hidden="1"/>
    <row r="11" ht="14.1" customHeight="1" hidden="1"/>
    <row r="12" ht="14.1" customHeight="1" hidden="1"/>
    <row r="13" ht="14.1" customHeight="1" hidden="1"/>
    <row r="14" ht="14.1" customHeight="1" hidden="1"/>
    <row r="15" ht="14.1" customHeight="1" hidden="1"/>
    <row r="16" ht="14.1" customHeight="1" hidden="1"/>
    <row r="17" ht="14.1" customHeight="1" hidden="1"/>
    <row r="18" ht="14.1" customHeight="1" hidden="1"/>
    <row r="19" ht="14.1" customHeight="1" hidden="1"/>
    <row r="20" ht="14.1" customHeight="1" hidden="1"/>
    <row r="21" ht="14.1" customHeight="1" hidden="1"/>
    <row r="22" ht="14.1" customHeight="1" hidden="1"/>
    <row r="23" ht="14.1" customHeight="1" hidden="1"/>
    <row r="24" ht="14.1" customHeight="1" hidden="1"/>
    <row r="25" ht="14.1" customHeight="1" hidden="1"/>
    <row r="26" ht="14.1" customHeight="1" hidden="1"/>
    <row r="27" ht="14.1" customHeight="1" hidden="1"/>
    <row r="28" ht="14.1" customHeight="1" hidden="1"/>
    <row r="29" ht="14.1" customHeight="1" hidden="1"/>
    <row r="30" ht="14.1" customHeight="1" hidden="1"/>
    <row r="31" ht="14.1" customHeight="1" hidden="1"/>
    <row r="32" ht="14.1" customHeight="1" hidden="1"/>
    <row r="33" ht="14.1" customHeight="1" hidden="1"/>
    <row r="34" ht="14.1" customHeight="1" hidden="1"/>
    <row r="35" ht="14.1" customHeight="1" hidden="1">
      <c r="H35" s="3" t="s">
        <v>68</v>
      </c>
    </row>
  </sheetData>
  <sheetProtection algorithmName="SHA-512" hashValue="s23H7kNldyz1nG2hS+47g+2d1Hq9a8c3eeTo0EXomnV5UdwDZZvKiSTtYAXdUPcc9qKm1vthqoHkcxKkp0Ayxw==" saltValue="24vMTr7i76QLl2eILFCrHQ==" spinCount="100000" sheet="1" objects="1" scenarios="1"/>
  <printOptions horizontalCentered="1"/>
  <pageMargins left="0.3937007874015748" right="0.3937007874015748" top="0.7874015748031497" bottom="0.7874015748031497" header="0.31496062992125984" footer="0.31496062992125984"/>
  <pageSetup fitToHeight="1" fitToWidth="1" horizontalDpi="600" verticalDpi="600" orientation="portrait" paperSize="9" r:id="rId2"/>
  <headerFooter>
    <oddHeader>&amp;L&amp;9&amp;K857362Page &amp;P of &amp;N&amp;C&amp;9 &amp;K8573622018 annual performance report tables - small company return&amp;R&amp;9&amp;G</oddHeader>
    <oddFooter>&amp;L&amp;9&amp;K857362&amp;A&amp;R&amp;9&amp;K857362Printed: &amp;D &amp;T</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44"/>
  <sheetViews>
    <sheetView showGridLines="0" zoomScale="85" zoomScaleNormal="85" workbookViewId="0" topLeftCell="A1">
      <selection activeCell="J33" sqref="J33"/>
    </sheetView>
  </sheetViews>
  <sheetFormatPr defaultColWidth="0" defaultRowHeight="14.25" zeroHeight="1"/>
  <cols>
    <col min="1" max="1" width="1.625" style="30" customWidth="1"/>
    <col min="2" max="2" width="4.75390625" style="30" customWidth="1"/>
    <col min="3" max="3" width="36.25390625" style="30" bestFit="1" customWidth="1"/>
    <col min="4" max="5" width="5.125" style="30" customWidth="1"/>
    <col min="6" max="11" width="12.50390625" style="30" customWidth="1"/>
    <col min="12" max="12" width="2.625" style="30" customWidth="1"/>
    <col min="13" max="13" width="18.75390625" style="30" bestFit="1" customWidth="1"/>
    <col min="14" max="14" width="1.625" style="30" customWidth="1"/>
    <col min="15" max="15" width="1.625" style="34" hidden="1" customWidth="1"/>
    <col min="16" max="19" width="5.625" style="30" hidden="1" customWidth="1"/>
    <col min="20" max="20" width="1.625" style="34" hidden="1" customWidth="1"/>
    <col min="21" max="21" width="8.75390625" style="30" hidden="1" customWidth="1"/>
    <col min="22" max="22" width="4.75390625" style="30" hidden="1" customWidth="1"/>
    <col min="23" max="23" width="36.25390625" style="30" hidden="1" customWidth="1"/>
    <col min="24" max="25" width="5.125" style="30" hidden="1" customWidth="1"/>
    <col min="26" max="31" width="12.50390625" style="30" hidden="1" customWidth="1"/>
    <col min="32" max="32" width="8.125" style="30" hidden="1" customWidth="1"/>
    <col min="33" max="33" width="1.625" style="34" hidden="1" customWidth="1"/>
    <col min="34" max="16384" width="8.125" style="30" hidden="1" customWidth="1"/>
  </cols>
  <sheetData>
    <row r="1" spans="2:31" ht="20.4">
      <c r="B1" s="31" t="s">
        <v>6</v>
      </c>
      <c r="C1" s="31"/>
      <c r="D1" s="31"/>
      <c r="E1" s="31"/>
      <c r="F1" s="31"/>
      <c r="G1" s="31"/>
      <c r="H1" s="31"/>
      <c r="I1" s="31"/>
      <c r="J1" s="31"/>
      <c r="K1" s="32" t="str">
        <f>Validation!$B$3</f>
        <v>Albion Water Limited</v>
      </c>
      <c r="L1" s="31"/>
      <c r="M1" s="33" t="s">
        <v>7</v>
      </c>
      <c r="V1" s="31" t="s">
        <v>204</v>
      </c>
      <c r="W1" s="31"/>
      <c r="X1" s="31"/>
      <c r="Y1" s="31"/>
      <c r="Z1" s="31"/>
      <c r="AA1" s="31"/>
      <c r="AB1" s="31"/>
      <c r="AC1" s="31"/>
      <c r="AD1" s="31"/>
      <c r="AE1" s="32"/>
    </row>
    <row r="2" spans="2:22" ht="14.4" thickBot="1">
      <c r="B2" s="35" t="s">
        <v>96</v>
      </c>
      <c r="V2" s="35" t="s">
        <v>96</v>
      </c>
    </row>
    <row r="3" spans="2:31" ht="14.55" customHeight="1">
      <c r="B3" s="151" t="s">
        <v>8</v>
      </c>
      <c r="C3" s="152"/>
      <c r="D3" s="155" t="s">
        <v>9</v>
      </c>
      <c r="E3" s="157" t="s">
        <v>10</v>
      </c>
      <c r="F3" s="159" t="s">
        <v>97</v>
      </c>
      <c r="G3" s="160"/>
      <c r="H3" s="161"/>
      <c r="I3" s="159" t="s">
        <v>80</v>
      </c>
      <c r="J3" s="160"/>
      <c r="K3" s="161"/>
      <c r="M3" s="164" t="s">
        <v>11</v>
      </c>
      <c r="V3" s="151" t="s">
        <v>8</v>
      </c>
      <c r="W3" s="152"/>
      <c r="X3" s="155" t="s">
        <v>9</v>
      </c>
      <c r="Y3" s="157" t="s">
        <v>10</v>
      </c>
      <c r="Z3" s="159" t="s">
        <v>97</v>
      </c>
      <c r="AA3" s="160"/>
      <c r="AB3" s="161"/>
      <c r="AC3" s="159" t="s">
        <v>80</v>
      </c>
      <c r="AD3" s="160"/>
      <c r="AE3" s="161"/>
    </row>
    <row r="4" spans="2:31" ht="14.55" customHeight="1" thickBot="1">
      <c r="B4" s="153"/>
      <c r="C4" s="154"/>
      <c r="D4" s="156"/>
      <c r="E4" s="158"/>
      <c r="F4" s="79" t="s">
        <v>12</v>
      </c>
      <c r="G4" s="80" t="s">
        <v>81</v>
      </c>
      <c r="H4" s="81" t="s">
        <v>13</v>
      </c>
      <c r="I4" s="79" t="s">
        <v>12</v>
      </c>
      <c r="J4" s="80" t="s">
        <v>81</v>
      </c>
      <c r="K4" s="81" t="s">
        <v>13</v>
      </c>
      <c r="M4" s="165"/>
      <c r="P4" s="162" t="s">
        <v>14</v>
      </c>
      <c r="Q4" s="162"/>
      <c r="R4" s="162"/>
      <c r="S4" s="162"/>
      <c r="V4" s="153"/>
      <c r="W4" s="154"/>
      <c r="X4" s="156"/>
      <c r="Y4" s="158"/>
      <c r="Z4" s="79" t="s">
        <v>12</v>
      </c>
      <c r="AA4" s="80" t="s">
        <v>81</v>
      </c>
      <c r="AB4" s="81" t="s">
        <v>13</v>
      </c>
      <c r="AC4" s="79" t="s">
        <v>12</v>
      </c>
      <c r="AD4" s="80" t="s">
        <v>81</v>
      </c>
      <c r="AE4" s="81" t="s">
        <v>13</v>
      </c>
    </row>
    <row r="5" spans="16:19" ht="14.4" thickBot="1">
      <c r="P5" s="82" t="s">
        <v>15</v>
      </c>
      <c r="Q5" s="82"/>
      <c r="R5" s="54"/>
      <c r="S5" s="54"/>
    </row>
    <row r="6" spans="2:23" ht="14.4" thickBot="1">
      <c r="B6" s="83" t="s">
        <v>83</v>
      </c>
      <c r="C6" s="84" t="s">
        <v>16</v>
      </c>
      <c r="P6" s="82"/>
      <c r="Q6" s="82"/>
      <c r="R6" s="54"/>
      <c r="S6" s="54"/>
      <c r="V6" s="83" t="s">
        <v>83</v>
      </c>
      <c r="W6" s="84" t="s">
        <v>16</v>
      </c>
    </row>
    <row r="7" spans="2:31" ht="14.25">
      <c r="B7" s="85" t="s">
        <v>184</v>
      </c>
      <c r="C7" s="86" t="s">
        <v>17</v>
      </c>
      <c r="D7" s="41" t="s">
        <v>18</v>
      </c>
      <c r="E7" s="87">
        <v>3</v>
      </c>
      <c r="F7" s="114">
        <v>0.051</v>
      </c>
      <c r="G7" s="120">
        <v>0.166</v>
      </c>
      <c r="H7" s="88">
        <f>F7+G7</f>
        <v>0.217</v>
      </c>
      <c r="I7" s="114">
        <v>0.049648</v>
      </c>
      <c r="J7" s="120">
        <v>0.17316</v>
      </c>
      <c r="K7" s="88">
        <f>I7+J7</f>
        <v>0.222808</v>
      </c>
      <c r="M7" s="10">
        <f aca="true" t="shared" si="0" ref="M7:M30">IF(SUM(O7:T7)=0,0,$P$5)</f>
        <v>0</v>
      </c>
      <c r="P7" s="43">
        <f>IF(ISNUMBER(F7),0,1)</f>
        <v>0</v>
      </c>
      <c r="Q7" s="43">
        <f>IF(ISNUMBER(G7),0,1)</f>
        <v>0</v>
      </c>
      <c r="R7" s="43">
        <f>IF(ISNUMBER(I7),0,1)</f>
        <v>0</v>
      </c>
      <c r="S7" s="43">
        <f>IF(ISNUMBER(J7),0,1)</f>
        <v>0</v>
      </c>
      <c r="V7" s="85" t="s">
        <v>184</v>
      </c>
      <c r="W7" s="86" t="s">
        <v>17</v>
      </c>
      <c r="X7" s="41" t="s">
        <v>18</v>
      </c>
      <c r="Y7" s="87">
        <v>3</v>
      </c>
      <c r="Z7" s="114" t="s">
        <v>119</v>
      </c>
      <c r="AA7" s="120" t="s">
        <v>121</v>
      </c>
      <c r="AB7" s="88" t="s">
        <v>205</v>
      </c>
      <c r="AC7" s="114" t="s">
        <v>119</v>
      </c>
      <c r="AD7" s="120" t="s">
        <v>121</v>
      </c>
      <c r="AE7" s="88" t="s">
        <v>205</v>
      </c>
    </row>
    <row r="8" spans="2:31" ht="14.25">
      <c r="B8" s="89" t="s">
        <v>185</v>
      </c>
      <c r="C8" s="90" t="s">
        <v>19</v>
      </c>
      <c r="D8" s="45" t="s">
        <v>18</v>
      </c>
      <c r="E8" s="91">
        <v>3</v>
      </c>
      <c r="F8" s="117">
        <v>0</v>
      </c>
      <c r="G8" s="121">
        <v>0.001</v>
      </c>
      <c r="H8" s="92">
        <f aca="true" t="shared" si="1" ref="H8:H12">F8+G8</f>
        <v>0.001</v>
      </c>
      <c r="I8" s="117">
        <v>0</v>
      </c>
      <c r="J8" s="121">
        <v>0.000719</v>
      </c>
      <c r="K8" s="92">
        <f aca="true" t="shared" si="2" ref="K8">I8+J8</f>
        <v>0.000719</v>
      </c>
      <c r="M8" s="10">
        <f t="shared" si="0"/>
        <v>0</v>
      </c>
      <c r="P8" s="43">
        <f aca="true" t="shared" si="3" ref="P8:Q30">IF(ISNUMBER(F8),0,1)</f>
        <v>0</v>
      </c>
      <c r="Q8" s="43">
        <f t="shared" si="3"/>
        <v>0</v>
      </c>
      <c r="R8" s="43">
        <f aca="true" t="shared" si="4" ref="R8:S30">IF(ISNUMBER(I8),0,1)</f>
        <v>0</v>
      </c>
      <c r="S8" s="43">
        <f t="shared" si="4"/>
        <v>0</v>
      </c>
      <c r="V8" s="89" t="s">
        <v>185</v>
      </c>
      <c r="W8" s="90" t="s">
        <v>19</v>
      </c>
      <c r="X8" s="45" t="s">
        <v>18</v>
      </c>
      <c r="Y8" s="91">
        <v>3</v>
      </c>
      <c r="Z8" s="117" t="s">
        <v>123</v>
      </c>
      <c r="AA8" s="121" t="s">
        <v>125</v>
      </c>
      <c r="AB8" s="92" t="s">
        <v>206</v>
      </c>
      <c r="AC8" s="117" t="s">
        <v>123</v>
      </c>
      <c r="AD8" s="121" t="s">
        <v>125</v>
      </c>
      <c r="AE8" s="92" t="s">
        <v>206</v>
      </c>
    </row>
    <row r="9" spans="2:31" ht="14.25">
      <c r="B9" s="89" t="s">
        <v>186</v>
      </c>
      <c r="C9" s="90" t="s">
        <v>20</v>
      </c>
      <c r="D9" s="45" t="s">
        <v>18</v>
      </c>
      <c r="E9" s="91">
        <v>3</v>
      </c>
      <c r="F9" s="117">
        <v>0.005</v>
      </c>
      <c r="G9" s="121">
        <v>0.117</v>
      </c>
      <c r="H9" s="92">
        <f>F9+G9</f>
        <v>0.12200000000000001</v>
      </c>
      <c r="I9" s="117">
        <v>0.045059</v>
      </c>
      <c r="J9" s="121">
        <v>0.099975</v>
      </c>
      <c r="K9" s="92">
        <f>I9+J9</f>
        <v>0.145034</v>
      </c>
      <c r="M9" s="10">
        <f t="shared" si="0"/>
        <v>0</v>
      </c>
      <c r="P9" s="43">
        <f t="shared" si="3"/>
        <v>0</v>
      </c>
      <c r="Q9" s="43">
        <f t="shared" si="3"/>
        <v>0</v>
      </c>
      <c r="R9" s="43">
        <f t="shared" si="4"/>
        <v>0</v>
      </c>
      <c r="S9" s="43">
        <f t="shared" si="4"/>
        <v>0</v>
      </c>
      <c r="V9" s="89" t="s">
        <v>186</v>
      </c>
      <c r="W9" s="90" t="s">
        <v>20</v>
      </c>
      <c r="X9" s="45" t="s">
        <v>18</v>
      </c>
      <c r="Y9" s="91">
        <v>3</v>
      </c>
      <c r="Z9" s="117" t="s">
        <v>127</v>
      </c>
      <c r="AA9" s="121" t="s">
        <v>129</v>
      </c>
      <c r="AB9" s="92" t="s">
        <v>207</v>
      </c>
      <c r="AC9" s="117" t="s">
        <v>127</v>
      </c>
      <c r="AD9" s="121" t="s">
        <v>129</v>
      </c>
      <c r="AE9" s="92" t="s">
        <v>207</v>
      </c>
    </row>
    <row r="10" spans="2:31" ht="14.25">
      <c r="B10" s="89" t="s">
        <v>187</v>
      </c>
      <c r="C10" s="90" t="s">
        <v>21</v>
      </c>
      <c r="D10" s="45" t="s">
        <v>18</v>
      </c>
      <c r="E10" s="91">
        <v>3</v>
      </c>
      <c r="F10" s="117">
        <v>0.055</v>
      </c>
      <c r="G10" s="121">
        <v>0.024</v>
      </c>
      <c r="H10" s="92">
        <f t="shared" si="1"/>
        <v>0.079</v>
      </c>
      <c r="I10" s="117">
        <v>0.506228</v>
      </c>
      <c r="J10" s="121">
        <v>0.020983</v>
      </c>
      <c r="K10" s="92">
        <f aca="true" t="shared" si="5" ref="K10:K12">I10+J10</f>
        <v>0.527211</v>
      </c>
      <c r="M10" s="10">
        <f t="shared" si="0"/>
        <v>0</v>
      </c>
      <c r="P10" s="43">
        <f t="shared" si="3"/>
        <v>0</v>
      </c>
      <c r="Q10" s="43">
        <f t="shared" si="3"/>
        <v>0</v>
      </c>
      <c r="R10" s="43">
        <f t="shared" si="4"/>
        <v>0</v>
      </c>
      <c r="S10" s="43">
        <f t="shared" si="4"/>
        <v>0</v>
      </c>
      <c r="V10" s="89" t="s">
        <v>187</v>
      </c>
      <c r="W10" s="90" t="s">
        <v>21</v>
      </c>
      <c r="X10" s="45" t="s">
        <v>18</v>
      </c>
      <c r="Y10" s="91">
        <v>3</v>
      </c>
      <c r="Z10" s="117" t="s">
        <v>131</v>
      </c>
      <c r="AA10" s="121" t="s">
        <v>133</v>
      </c>
      <c r="AB10" s="92" t="s">
        <v>208</v>
      </c>
      <c r="AC10" s="117" t="s">
        <v>131</v>
      </c>
      <c r="AD10" s="121" t="s">
        <v>133</v>
      </c>
      <c r="AE10" s="92" t="s">
        <v>208</v>
      </c>
    </row>
    <row r="11" spans="2:31" ht="14.25">
      <c r="B11" s="89" t="s">
        <v>188</v>
      </c>
      <c r="C11" s="90" t="s">
        <v>22</v>
      </c>
      <c r="D11" s="45" t="s">
        <v>18</v>
      </c>
      <c r="E11" s="91">
        <v>3</v>
      </c>
      <c r="F11" s="117">
        <v>0.234</v>
      </c>
      <c r="G11" s="121">
        <v>0.038</v>
      </c>
      <c r="H11" s="92">
        <f t="shared" si="1"/>
        <v>0.272</v>
      </c>
      <c r="I11" s="117">
        <v>0.227972</v>
      </c>
      <c r="J11" s="121">
        <v>0.036857999999999995</v>
      </c>
      <c r="K11" s="92">
        <f t="shared" si="5"/>
        <v>0.26483</v>
      </c>
      <c r="M11" s="10">
        <f t="shared" si="0"/>
        <v>0</v>
      </c>
      <c r="P11" s="43">
        <f t="shared" si="3"/>
        <v>0</v>
      </c>
      <c r="Q11" s="43">
        <f t="shared" si="3"/>
        <v>0</v>
      </c>
      <c r="R11" s="43">
        <f t="shared" si="4"/>
        <v>0</v>
      </c>
      <c r="S11" s="43">
        <f t="shared" si="4"/>
        <v>0</v>
      </c>
      <c r="V11" s="89" t="s">
        <v>188</v>
      </c>
      <c r="W11" s="90" t="s">
        <v>22</v>
      </c>
      <c r="X11" s="45" t="s">
        <v>18</v>
      </c>
      <c r="Y11" s="91">
        <v>3</v>
      </c>
      <c r="Z11" s="117" t="s">
        <v>135</v>
      </c>
      <c r="AA11" s="121" t="s">
        <v>137</v>
      </c>
      <c r="AB11" s="92" t="s">
        <v>209</v>
      </c>
      <c r="AC11" s="117" t="s">
        <v>135</v>
      </c>
      <c r="AD11" s="121" t="s">
        <v>135</v>
      </c>
      <c r="AE11" s="92" t="s">
        <v>209</v>
      </c>
    </row>
    <row r="12" spans="2:31" ht="14.4" thickBot="1">
      <c r="B12" s="93" t="s">
        <v>189</v>
      </c>
      <c r="C12" s="94" t="s">
        <v>23</v>
      </c>
      <c r="D12" s="50" t="s">
        <v>18</v>
      </c>
      <c r="E12" s="95">
        <v>3</v>
      </c>
      <c r="F12" s="96">
        <f>SUM(F7:F11)</f>
        <v>0.345</v>
      </c>
      <c r="G12" s="97">
        <f>SUM(G7:G11)</f>
        <v>0.34600000000000003</v>
      </c>
      <c r="H12" s="98">
        <f t="shared" si="1"/>
        <v>0.6910000000000001</v>
      </c>
      <c r="I12" s="96">
        <f>SUM(I7:I11)</f>
        <v>0.8289070000000001</v>
      </c>
      <c r="J12" s="97">
        <f>SUM(J7:J11)</f>
        <v>0.331695</v>
      </c>
      <c r="K12" s="98">
        <f t="shared" si="5"/>
        <v>1.1606020000000001</v>
      </c>
      <c r="M12" s="10"/>
      <c r="P12" s="54"/>
      <c r="Q12" s="54"/>
      <c r="R12" s="54"/>
      <c r="S12" s="54"/>
      <c r="V12" s="93" t="s">
        <v>189</v>
      </c>
      <c r="W12" s="94" t="s">
        <v>23</v>
      </c>
      <c r="X12" s="50" t="s">
        <v>18</v>
      </c>
      <c r="Y12" s="95">
        <v>3</v>
      </c>
      <c r="Z12" s="96" t="s">
        <v>210</v>
      </c>
      <c r="AA12" s="97" t="s">
        <v>211</v>
      </c>
      <c r="AB12" s="98" t="s">
        <v>212</v>
      </c>
      <c r="AC12" s="96" t="s">
        <v>210</v>
      </c>
      <c r="AD12" s="97" t="s">
        <v>211</v>
      </c>
      <c r="AE12" s="98" t="s">
        <v>212</v>
      </c>
    </row>
    <row r="13" spans="13:19" ht="14.4" thickBot="1">
      <c r="M13" s="10"/>
      <c r="P13" s="54"/>
      <c r="Q13" s="54"/>
      <c r="R13" s="54"/>
      <c r="S13" s="54"/>
    </row>
    <row r="14" spans="2:23" ht="14.4" thickBot="1">
      <c r="B14" s="83" t="s">
        <v>82</v>
      </c>
      <c r="C14" s="84" t="s">
        <v>24</v>
      </c>
      <c r="M14" s="10"/>
      <c r="P14" s="54"/>
      <c r="Q14" s="54"/>
      <c r="R14" s="54"/>
      <c r="S14" s="54"/>
      <c r="V14" s="83" t="s">
        <v>82</v>
      </c>
      <c r="W14" s="84" t="s">
        <v>24</v>
      </c>
    </row>
    <row r="15" spans="2:31" ht="14.25">
      <c r="B15" s="85" t="s">
        <v>190</v>
      </c>
      <c r="C15" s="86" t="s">
        <v>25</v>
      </c>
      <c r="D15" s="41" t="s">
        <v>18</v>
      </c>
      <c r="E15" s="87">
        <v>3</v>
      </c>
      <c r="F15" s="120">
        <v>0.065</v>
      </c>
      <c r="G15" s="120">
        <v>0.059</v>
      </c>
      <c r="H15" s="88">
        <f>F15+G15</f>
        <v>0.124</v>
      </c>
      <c r="I15" s="114">
        <v>0.09657299999999999</v>
      </c>
      <c r="J15" s="120">
        <v>0.086691</v>
      </c>
      <c r="K15" s="88">
        <f>I15+J15</f>
        <v>0.18326399999999998</v>
      </c>
      <c r="M15" s="10">
        <f t="shared" si="0"/>
        <v>0</v>
      </c>
      <c r="P15" s="43">
        <f>IF(ISNUMBER(F15),0,1)</f>
        <v>0</v>
      </c>
      <c r="Q15" s="43">
        <f>IF(ISNUMBER(G15),0,1)</f>
        <v>0</v>
      </c>
      <c r="R15" s="43">
        <f t="shared" si="4"/>
        <v>0</v>
      </c>
      <c r="S15" s="43">
        <f t="shared" si="4"/>
        <v>0</v>
      </c>
      <c r="V15" s="85" t="s">
        <v>190</v>
      </c>
      <c r="W15" s="86" t="s">
        <v>25</v>
      </c>
      <c r="X15" s="41" t="s">
        <v>18</v>
      </c>
      <c r="Y15" s="87">
        <v>3</v>
      </c>
      <c r="Z15" s="114" t="s">
        <v>139</v>
      </c>
      <c r="AA15" s="120" t="s">
        <v>141</v>
      </c>
      <c r="AB15" s="88" t="s">
        <v>213</v>
      </c>
      <c r="AC15" s="114" t="s">
        <v>139</v>
      </c>
      <c r="AD15" s="120" t="s">
        <v>141</v>
      </c>
      <c r="AE15" s="88" t="s">
        <v>213</v>
      </c>
    </row>
    <row r="16" spans="2:31" ht="14.25">
      <c r="B16" s="89" t="s">
        <v>191</v>
      </c>
      <c r="C16" s="90" t="s">
        <v>26</v>
      </c>
      <c r="D16" s="45" t="s">
        <v>18</v>
      </c>
      <c r="E16" s="91">
        <v>3</v>
      </c>
      <c r="F16" s="117">
        <v>0.0033</v>
      </c>
      <c r="G16" s="121">
        <v>0.0087</v>
      </c>
      <c r="H16" s="92">
        <f>F16+G16</f>
        <v>0.012</v>
      </c>
      <c r="I16" s="117">
        <v>0.004717</v>
      </c>
      <c r="J16" s="121">
        <v>0.013675000000000001</v>
      </c>
      <c r="K16" s="92">
        <f>I16+J16</f>
        <v>0.018392000000000002</v>
      </c>
      <c r="M16" s="10">
        <f t="shared" si="0"/>
        <v>0</v>
      </c>
      <c r="P16" s="43">
        <f t="shared" si="3"/>
        <v>0</v>
      </c>
      <c r="Q16" s="43">
        <f t="shared" si="3"/>
        <v>0</v>
      </c>
      <c r="R16" s="43">
        <f t="shared" si="4"/>
        <v>0</v>
      </c>
      <c r="S16" s="43">
        <f t="shared" si="4"/>
        <v>0</v>
      </c>
      <c r="V16" s="89" t="s">
        <v>191</v>
      </c>
      <c r="W16" s="90" t="s">
        <v>26</v>
      </c>
      <c r="X16" s="45" t="s">
        <v>18</v>
      </c>
      <c r="Y16" s="91">
        <v>3</v>
      </c>
      <c r="Z16" s="117" t="s">
        <v>143</v>
      </c>
      <c r="AA16" s="121" t="s">
        <v>145</v>
      </c>
      <c r="AB16" s="92" t="s">
        <v>214</v>
      </c>
      <c r="AC16" s="117" t="s">
        <v>143</v>
      </c>
      <c r="AD16" s="121" t="s">
        <v>145</v>
      </c>
      <c r="AE16" s="92" t="s">
        <v>214</v>
      </c>
    </row>
    <row r="17" spans="2:31" ht="14.4" thickBot="1">
      <c r="B17" s="93" t="s">
        <v>192</v>
      </c>
      <c r="C17" s="94" t="s">
        <v>27</v>
      </c>
      <c r="D17" s="50" t="s">
        <v>18</v>
      </c>
      <c r="E17" s="95">
        <v>3</v>
      </c>
      <c r="F17" s="122">
        <v>0.08</v>
      </c>
      <c r="G17" s="123">
        <v>0.071</v>
      </c>
      <c r="H17" s="98">
        <f>F17+G17</f>
        <v>0.151</v>
      </c>
      <c r="I17" s="122">
        <v>0.07679699999999999</v>
      </c>
      <c r="J17" s="123">
        <v>0.06803100000000001</v>
      </c>
      <c r="K17" s="98">
        <f>I17+J17</f>
        <v>0.144828</v>
      </c>
      <c r="M17" s="10">
        <f t="shared" si="0"/>
        <v>0</v>
      </c>
      <c r="P17" s="43">
        <f t="shared" si="3"/>
        <v>0</v>
      </c>
      <c r="Q17" s="43">
        <f t="shared" si="3"/>
        <v>0</v>
      </c>
      <c r="R17" s="43">
        <f t="shared" si="4"/>
        <v>0</v>
      </c>
      <c r="S17" s="43">
        <f t="shared" si="4"/>
        <v>0</v>
      </c>
      <c r="V17" s="93" t="s">
        <v>192</v>
      </c>
      <c r="W17" s="94" t="s">
        <v>27</v>
      </c>
      <c r="X17" s="50" t="s">
        <v>18</v>
      </c>
      <c r="Y17" s="95">
        <v>3</v>
      </c>
      <c r="Z17" s="122" t="s">
        <v>147</v>
      </c>
      <c r="AA17" s="123" t="s">
        <v>149</v>
      </c>
      <c r="AB17" s="98" t="s">
        <v>215</v>
      </c>
      <c r="AC17" s="122" t="s">
        <v>147</v>
      </c>
      <c r="AD17" s="123" t="s">
        <v>149</v>
      </c>
      <c r="AE17" s="98" t="s">
        <v>215</v>
      </c>
    </row>
    <row r="18" spans="13:19" ht="14.4" thickBot="1">
      <c r="M18" s="10"/>
      <c r="P18" s="54"/>
      <c r="Q18" s="54"/>
      <c r="R18" s="54"/>
      <c r="S18" s="54"/>
    </row>
    <row r="19" spans="2:23" ht="14.4" thickBot="1">
      <c r="B19" s="83" t="s">
        <v>84</v>
      </c>
      <c r="C19" s="84" t="s">
        <v>28</v>
      </c>
      <c r="M19" s="10"/>
      <c r="P19" s="54"/>
      <c r="Q19" s="54"/>
      <c r="R19" s="54"/>
      <c r="S19" s="54"/>
      <c r="V19" s="83" t="s">
        <v>84</v>
      </c>
      <c r="W19" s="84" t="s">
        <v>28</v>
      </c>
    </row>
    <row r="20" spans="2:31" ht="14.25">
      <c r="B20" s="85" t="s">
        <v>193</v>
      </c>
      <c r="C20" s="86" t="s">
        <v>29</v>
      </c>
      <c r="D20" s="41" t="s">
        <v>18</v>
      </c>
      <c r="E20" s="87">
        <v>3</v>
      </c>
      <c r="F20" s="114">
        <v>0.001411</v>
      </c>
      <c r="G20" s="120">
        <v>0.002</v>
      </c>
      <c r="H20" s="88">
        <f>F20+G20</f>
        <v>0.003411</v>
      </c>
      <c r="I20" s="114">
        <v>0.001323</v>
      </c>
      <c r="J20" s="120">
        <v>0.0026509999999999997</v>
      </c>
      <c r="K20" s="88">
        <f>I20+J20</f>
        <v>0.003974</v>
      </c>
      <c r="M20" s="10">
        <f t="shared" si="0"/>
        <v>0</v>
      </c>
      <c r="P20" s="43">
        <f t="shared" si="3"/>
        <v>0</v>
      </c>
      <c r="Q20" s="43">
        <f t="shared" si="3"/>
        <v>0</v>
      </c>
      <c r="R20" s="43">
        <f t="shared" si="4"/>
        <v>0</v>
      </c>
      <c r="S20" s="43">
        <f t="shared" si="4"/>
        <v>0</v>
      </c>
      <c r="V20" s="85" t="s">
        <v>193</v>
      </c>
      <c r="W20" s="86" t="s">
        <v>29</v>
      </c>
      <c r="X20" s="41" t="s">
        <v>18</v>
      </c>
      <c r="Y20" s="87">
        <v>3</v>
      </c>
      <c r="Z20" s="114" t="s">
        <v>151</v>
      </c>
      <c r="AA20" s="120" t="s">
        <v>153</v>
      </c>
      <c r="AB20" s="88" t="s">
        <v>216</v>
      </c>
      <c r="AC20" s="114" t="s">
        <v>151</v>
      </c>
      <c r="AD20" s="120" t="s">
        <v>153</v>
      </c>
      <c r="AE20" s="88" t="s">
        <v>216</v>
      </c>
    </row>
    <row r="21" spans="2:31" ht="14.25">
      <c r="B21" s="89" t="s">
        <v>194</v>
      </c>
      <c r="C21" s="90" t="s">
        <v>30</v>
      </c>
      <c r="D21" s="45" t="s">
        <v>18</v>
      </c>
      <c r="E21" s="91">
        <v>3</v>
      </c>
      <c r="F21" s="117">
        <v>0.008237</v>
      </c>
      <c r="G21" s="121">
        <v>0.010904</v>
      </c>
      <c r="H21" s="92">
        <f aca="true" t="shared" si="6" ref="H21">F21+G21</f>
        <v>0.019141</v>
      </c>
      <c r="I21" s="117">
        <v>0.009896</v>
      </c>
      <c r="J21" s="121">
        <v>0.013101000000000002</v>
      </c>
      <c r="K21" s="92">
        <f aca="true" t="shared" si="7" ref="K21">I21+J21</f>
        <v>0.022997000000000004</v>
      </c>
      <c r="M21" s="10">
        <f t="shared" si="0"/>
        <v>0</v>
      </c>
      <c r="P21" s="43">
        <f t="shared" si="3"/>
        <v>0</v>
      </c>
      <c r="Q21" s="43">
        <f t="shared" si="3"/>
        <v>0</v>
      </c>
      <c r="R21" s="43">
        <f t="shared" si="4"/>
        <v>0</v>
      </c>
      <c r="S21" s="43">
        <f t="shared" si="4"/>
        <v>0</v>
      </c>
      <c r="V21" s="89" t="s">
        <v>194</v>
      </c>
      <c r="W21" s="90" t="s">
        <v>30</v>
      </c>
      <c r="X21" s="45" t="s">
        <v>18</v>
      </c>
      <c r="Y21" s="91">
        <v>3</v>
      </c>
      <c r="Z21" s="117" t="s">
        <v>155</v>
      </c>
      <c r="AA21" s="121" t="s">
        <v>157</v>
      </c>
      <c r="AB21" s="92" t="s">
        <v>217</v>
      </c>
      <c r="AC21" s="117" t="s">
        <v>155</v>
      </c>
      <c r="AD21" s="121" t="s">
        <v>157</v>
      </c>
      <c r="AE21" s="92" t="s">
        <v>217</v>
      </c>
    </row>
    <row r="22" spans="2:31" ht="14.25">
      <c r="B22" s="89" t="s">
        <v>195</v>
      </c>
      <c r="C22" s="90" t="s">
        <v>31</v>
      </c>
      <c r="D22" s="45" t="s">
        <v>18</v>
      </c>
      <c r="E22" s="91">
        <v>3</v>
      </c>
      <c r="F22" s="117">
        <v>0.104081</v>
      </c>
      <c r="G22" s="121">
        <v>0.027709</v>
      </c>
      <c r="H22" s="92">
        <f>F22+G22</f>
        <v>0.13179000000000002</v>
      </c>
      <c r="I22" s="117">
        <v>0.390642</v>
      </c>
      <c r="J22" s="121">
        <v>0.031448000000000004</v>
      </c>
      <c r="K22" s="92">
        <f>I22+J22</f>
        <v>0.42208999999999997</v>
      </c>
      <c r="M22" s="10">
        <f t="shared" si="0"/>
        <v>0</v>
      </c>
      <c r="P22" s="43">
        <f t="shared" si="3"/>
        <v>0</v>
      </c>
      <c r="Q22" s="43">
        <f t="shared" si="3"/>
        <v>0</v>
      </c>
      <c r="R22" s="43">
        <f t="shared" si="4"/>
        <v>0</v>
      </c>
      <c r="S22" s="43">
        <f t="shared" si="4"/>
        <v>0</v>
      </c>
      <c r="V22" s="89" t="s">
        <v>195</v>
      </c>
      <c r="W22" s="90" t="s">
        <v>31</v>
      </c>
      <c r="X22" s="45" t="s">
        <v>18</v>
      </c>
      <c r="Y22" s="91">
        <v>3</v>
      </c>
      <c r="Z22" s="117" t="s">
        <v>159</v>
      </c>
      <c r="AA22" s="121" t="s">
        <v>161</v>
      </c>
      <c r="AB22" s="92" t="s">
        <v>218</v>
      </c>
      <c r="AC22" s="117" t="s">
        <v>159</v>
      </c>
      <c r="AD22" s="121" t="s">
        <v>161</v>
      </c>
      <c r="AE22" s="92" t="s">
        <v>218</v>
      </c>
    </row>
    <row r="23" spans="2:31" ht="14.25">
      <c r="B23" s="89" t="s">
        <v>196</v>
      </c>
      <c r="C23" s="90" t="s">
        <v>27</v>
      </c>
      <c r="D23" s="45" t="s">
        <v>18</v>
      </c>
      <c r="E23" s="91">
        <v>3</v>
      </c>
      <c r="F23" s="117">
        <v>0.457</v>
      </c>
      <c r="G23" s="121">
        <v>0.577</v>
      </c>
      <c r="H23" s="92">
        <f aca="true" t="shared" si="8" ref="H23:H24">F23+G23</f>
        <v>1.034</v>
      </c>
      <c r="I23" s="117">
        <v>0.439033</v>
      </c>
      <c r="J23" s="121">
        <v>0.554351</v>
      </c>
      <c r="K23" s="92">
        <f aca="true" t="shared" si="9" ref="K23:K24">I23+J23</f>
        <v>0.993384</v>
      </c>
      <c r="M23" s="10">
        <f t="shared" si="0"/>
        <v>0</v>
      </c>
      <c r="P23" s="43">
        <f t="shared" si="3"/>
        <v>0</v>
      </c>
      <c r="Q23" s="43">
        <f t="shared" si="3"/>
        <v>0</v>
      </c>
      <c r="R23" s="43">
        <f t="shared" si="4"/>
        <v>0</v>
      </c>
      <c r="S23" s="43">
        <f t="shared" si="4"/>
        <v>0</v>
      </c>
      <c r="V23" s="89" t="s">
        <v>196</v>
      </c>
      <c r="W23" s="90" t="s">
        <v>27</v>
      </c>
      <c r="X23" s="45" t="s">
        <v>18</v>
      </c>
      <c r="Y23" s="91">
        <v>3</v>
      </c>
      <c r="Z23" s="117" t="s">
        <v>163</v>
      </c>
      <c r="AA23" s="121" t="s">
        <v>165</v>
      </c>
      <c r="AB23" s="92" t="s">
        <v>219</v>
      </c>
      <c r="AC23" s="117" t="s">
        <v>163</v>
      </c>
      <c r="AD23" s="121" t="s">
        <v>165</v>
      </c>
      <c r="AE23" s="92" t="s">
        <v>219</v>
      </c>
    </row>
    <row r="24" spans="2:31" ht="14.4" thickBot="1">
      <c r="B24" s="93" t="s">
        <v>197</v>
      </c>
      <c r="C24" s="94" t="s">
        <v>32</v>
      </c>
      <c r="D24" s="50" t="s">
        <v>18</v>
      </c>
      <c r="E24" s="95">
        <v>3</v>
      </c>
      <c r="F24" s="122">
        <v>0</v>
      </c>
      <c r="G24" s="123">
        <v>0.000939</v>
      </c>
      <c r="H24" s="98">
        <f t="shared" si="8"/>
        <v>0.000939</v>
      </c>
      <c r="I24" s="122">
        <v>0</v>
      </c>
      <c r="J24" s="123">
        <v>0.001011</v>
      </c>
      <c r="K24" s="98">
        <f t="shared" si="9"/>
        <v>0.001011</v>
      </c>
      <c r="M24" s="10">
        <f t="shared" si="0"/>
        <v>0</v>
      </c>
      <c r="P24" s="43">
        <f t="shared" si="3"/>
        <v>0</v>
      </c>
      <c r="Q24" s="43">
        <f t="shared" si="3"/>
        <v>0</v>
      </c>
      <c r="R24" s="43">
        <f t="shared" si="4"/>
        <v>0</v>
      </c>
      <c r="S24" s="43">
        <f t="shared" si="4"/>
        <v>0</v>
      </c>
      <c r="V24" s="93" t="s">
        <v>197</v>
      </c>
      <c r="W24" s="94" t="s">
        <v>32</v>
      </c>
      <c r="X24" s="50" t="s">
        <v>18</v>
      </c>
      <c r="Y24" s="95">
        <v>3</v>
      </c>
      <c r="Z24" s="122" t="s">
        <v>167</v>
      </c>
      <c r="AA24" s="123" t="s">
        <v>169</v>
      </c>
      <c r="AB24" s="98" t="s">
        <v>220</v>
      </c>
      <c r="AC24" s="122" t="s">
        <v>167</v>
      </c>
      <c r="AD24" s="123" t="s">
        <v>169</v>
      </c>
      <c r="AE24" s="98" t="s">
        <v>220</v>
      </c>
    </row>
    <row r="25" spans="13:19" ht="14.4" thickBot="1">
      <c r="M25" s="10"/>
      <c r="P25" s="54"/>
      <c r="Q25" s="54"/>
      <c r="R25" s="54"/>
      <c r="S25" s="54"/>
    </row>
    <row r="26" spans="2:31" ht="14.4" thickBot="1">
      <c r="B26" s="99" t="s">
        <v>198</v>
      </c>
      <c r="C26" s="100" t="s">
        <v>33</v>
      </c>
      <c r="D26" s="101" t="s">
        <v>18</v>
      </c>
      <c r="E26" s="102">
        <v>3</v>
      </c>
      <c r="F26" s="103">
        <f>SUM(F15:F17)+SUM(F20:F24)</f>
        <v>0.719029</v>
      </c>
      <c r="G26" s="104">
        <f>SUM(G15:G17)+SUM(G20:G24)</f>
        <v>0.757252</v>
      </c>
      <c r="H26" s="105">
        <f>F26+G26</f>
        <v>1.4762810000000002</v>
      </c>
      <c r="I26" s="103">
        <f>SUM(I15:I17)+SUM(I20:I24)</f>
        <v>1.0189810000000001</v>
      </c>
      <c r="J26" s="104">
        <f>SUM(J15:J17)+SUM(J20:J24)</f>
        <v>0.7709590000000001</v>
      </c>
      <c r="K26" s="105">
        <f>I26+J26</f>
        <v>1.78994</v>
      </c>
      <c r="M26" s="10"/>
      <c r="P26" s="54"/>
      <c r="Q26" s="54"/>
      <c r="R26" s="54"/>
      <c r="S26" s="54"/>
      <c r="V26" s="99" t="s">
        <v>198</v>
      </c>
      <c r="W26" s="100" t="s">
        <v>33</v>
      </c>
      <c r="X26" s="101" t="s">
        <v>18</v>
      </c>
      <c r="Y26" s="102">
        <v>3</v>
      </c>
      <c r="Z26" s="103" t="s">
        <v>221</v>
      </c>
      <c r="AA26" s="104" t="s">
        <v>222</v>
      </c>
      <c r="AB26" s="105" t="s">
        <v>223</v>
      </c>
      <c r="AC26" s="103" t="s">
        <v>221</v>
      </c>
      <c r="AD26" s="104" t="s">
        <v>222</v>
      </c>
      <c r="AE26" s="105" t="s">
        <v>223</v>
      </c>
    </row>
    <row r="27" spans="13:19" ht="14.4" thickBot="1">
      <c r="M27" s="10"/>
      <c r="P27" s="54"/>
      <c r="Q27" s="54"/>
      <c r="R27" s="54"/>
      <c r="S27" s="54"/>
    </row>
    <row r="28" spans="2:23" ht="14.4" thickBot="1">
      <c r="B28" s="83" t="s">
        <v>85</v>
      </c>
      <c r="C28" s="84" t="s">
        <v>34</v>
      </c>
      <c r="M28" s="10"/>
      <c r="P28" s="54"/>
      <c r="Q28" s="54"/>
      <c r="R28" s="54"/>
      <c r="S28" s="54"/>
      <c r="V28" s="83" t="s">
        <v>85</v>
      </c>
      <c r="W28" s="84" t="s">
        <v>34</v>
      </c>
    </row>
    <row r="29" spans="2:31" ht="14.25">
      <c r="B29" s="85" t="s">
        <v>199</v>
      </c>
      <c r="C29" s="86" t="s">
        <v>35</v>
      </c>
      <c r="D29" s="41" t="s">
        <v>18</v>
      </c>
      <c r="E29" s="87">
        <v>3</v>
      </c>
      <c r="F29" s="114">
        <v>0</v>
      </c>
      <c r="G29" s="120">
        <v>0</v>
      </c>
      <c r="H29" s="88">
        <f>F29+G29</f>
        <v>0</v>
      </c>
      <c r="I29" s="114">
        <v>0</v>
      </c>
      <c r="J29" s="120">
        <v>0</v>
      </c>
      <c r="K29" s="88">
        <f>I29+J29</f>
        <v>0</v>
      </c>
      <c r="M29" s="10">
        <f t="shared" si="0"/>
        <v>0</v>
      </c>
      <c r="P29" s="43">
        <f t="shared" si="3"/>
        <v>0</v>
      </c>
      <c r="Q29" s="43">
        <f t="shared" si="3"/>
        <v>0</v>
      </c>
      <c r="R29" s="43">
        <f t="shared" si="4"/>
        <v>0</v>
      </c>
      <c r="S29" s="43">
        <f t="shared" si="4"/>
        <v>0</v>
      </c>
      <c r="V29" s="85" t="s">
        <v>199</v>
      </c>
      <c r="W29" s="86" t="s">
        <v>35</v>
      </c>
      <c r="X29" s="41" t="s">
        <v>18</v>
      </c>
      <c r="Y29" s="87">
        <v>3</v>
      </c>
      <c r="Z29" s="114" t="s">
        <v>171</v>
      </c>
      <c r="AA29" s="120" t="s">
        <v>173</v>
      </c>
      <c r="AB29" s="88" t="s">
        <v>224</v>
      </c>
      <c r="AC29" s="114" t="s">
        <v>171</v>
      </c>
      <c r="AD29" s="120" t="s">
        <v>173</v>
      </c>
      <c r="AE29" s="88" t="s">
        <v>224</v>
      </c>
    </row>
    <row r="30" spans="2:31" ht="14.25">
      <c r="B30" s="89" t="s">
        <v>200</v>
      </c>
      <c r="C30" s="90" t="s">
        <v>36</v>
      </c>
      <c r="D30" s="45" t="s">
        <v>18</v>
      </c>
      <c r="E30" s="91">
        <v>3</v>
      </c>
      <c r="F30" s="117">
        <v>0.006</v>
      </c>
      <c r="G30" s="121">
        <v>0.008</v>
      </c>
      <c r="H30" s="92">
        <f>F30+G30</f>
        <v>0.014</v>
      </c>
      <c r="I30" s="117">
        <v>0.077874</v>
      </c>
      <c r="J30" s="121">
        <v>0.101482</v>
      </c>
      <c r="K30" s="92">
        <f>I30+J30</f>
        <v>0.17935600000000002</v>
      </c>
      <c r="M30" s="10">
        <f t="shared" si="0"/>
        <v>0</v>
      </c>
      <c r="P30" s="43">
        <f t="shared" si="3"/>
        <v>0</v>
      </c>
      <c r="Q30" s="43">
        <f t="shared" si="3"/>
        <v>0</v>
      </c>
      <c r="R30" s="43">
        <f t="shared" si="4"/>
        <v>0</v>
      </c>
      <c r="S30" s="43">
        <f t="shared" si="4"/>
        <v>0</v>
      </c>
      <c r="V30" s="89" t="s">
        <v>200</v>
      </c>
      <c r="W30" s="90" t="s">
        <v>36</v>
      </c>
      <c r="X30" s="45" t="s">
        <v>18</v>
      </c>
      <c r="Y30" s="91">
        <v>3</v>
      </c>
      <c r="Z30" s="117" t="s">
        <v>175</v>
      </c>
      <c r="AA30" s="121" t="s">
        <v>177</v>
      </c>
      <c r="AB30" s="92" t="s">
        <v>225</v>
      </c>
      <c r="AC30" s="117" t="s">
        <v>175</v>
      </c>
      <c r="AD30" s="121" t="s">
        <v>177</v>
      </c>
      <c r="AE30" s="92" t="s">
        <v>225</v>
      </c>
    </row>
    <row r="31" spans="2:31" ht="14.4" thickBot="1">
      <c r="B31" s="93" t="s">
        <v>201</v>
      </c>
      <c r="C31" s="94" t="s">
        <v>37</v>
      </c>
      <c r="D31" s="50" t="s">
        <v>18</v>
      </c>
      <c r="E31" s="95">
        <v>3</v>
      </c>
      <c r="F31" s="96">
        <f>SUM(F29:F30)</f>
        <v>0.006</v>
      </c>
      <c r="G31" s="97">
        <f>SUM(G29:G30)</f>
        <v>0.008</v>
      </c>
      <c r="H31" s="98">
        <f>F31+G31</f>
        <v>0.014</v>
      </c>
      <c r="I31" s="96">
        <f>SUM(I29:I30)</f>
        <v>0.077874</v>
      </c>
      <c r="J31" s="97">
        <f>SUM(J29:J30)</f>
        <v>0.101482</v>
      </c>
      <c r="K31" s="98">
        <f>I31+J31</f>
        <v>0.17935600000000002</v>
      </c>
      <c r="M31" s="10"/>
      <c r="P31" s="54"/>
      <c r="Q31" s="54"/>
      <c r="R31" s="54"/>
      <c r="S31" s="54"/>
      <c r="V31" s="93" t="s">
        <v>201</v>
      </c>
      <c r="W31" s="94" t="s">
        <v>37</v>
      </c>
      <c r="X31" s="50" t="s">
        <v>18</v>
      </c>
      <c r="Y31" s="95">
        <v>3</v>
      </c>
      <c r="Z31" s="52" t="s">
        <v>226</v>
      </c>
      <c r="AA31" s="52" t="s">
        <v>227</v>
      </c>
      <c r="AB31" s="98" t="s">
        <v>228</v>
      </c>
      <c r="AC31" s="52" t="s">
        <v>226</v>
      </c>
      <c r="AD31" s="52" t="s">
        <v>227</v>
      </c>
      <c r="AE31" s="98" t="s">
        <v>228</v>
      </c>
    </row>
    <row r="32" spans="3:33" s="67" customFormat="1" ht="14.4" thickBot="1">
      <c r="C32" s="106"/>
      <c r="F32" s="55"/>
      <c r="H32" s="72"/>
      <c r="I32" s="55"/>
      <c r="K32" s="72"/>
      <c r="L32" s="72"/>
      <c r="M32" s="10"/>
      <c r="N32" s="72"/>
      <c r="O32" s="76"/>
      <c r="P32" s="54"/>
      <c r="Q32" s="54"/>
      <c r="R32" s="54"/>
      <c r="S32" s="54"/>
      <c r="T32" s="76"/>
      <c r="W32" s="106"/>
      <c r="Z32" s="55"/>
      <c r="AB32" s="72"/>
      <c r="AC32" s="55"/>
      <c r="AE32" s="72"/>
      <c r="AG32" s="76"/>
    </row>
    <row r="33" spans="2:31" ht="14.4" thickBot="1">
      <c r="B33" s="99" t="s">
        <v>202</v>
      </c>
      <c r="C33" s="100" t="s">
        <v>38</v>
      </c>
      <c r="D33" s="101" t="s">
        <v>18</v>
      </c>
      <c r="E33" s="102">
        <v>3</v>
      </c>
      <c r="F33" s="103">
        <f>F12-F26-F31</f>
        <v>-0.38002900000000006</v>
      </c>
      <c r="G33" s="104">
        <f>G12-G26-G31</f>
        <v>-0.419252</v>
      </c>
      <c r="H33" s="105">
        <f>F33+G33</f>
        <v>-0.7992810000000001</v>
      </c>
      <c r="I33" s="103">
        <f>I12-I26-I31</f>
        <v>-0.2679480000000001</v>
      </c>
      <c r="J33" s="104">
        <f>J12-J26-J31</f>
        <v>-0.5407460000000001</v>
      </c>
      <c r="K33" s="105">
        <f>I33+J33</f>
        <v>-0.8086940000000001</v>
      </c>
      <c r="M33" s="10"/>
      <c r="P33" s="54"/>
      <c r="Q33" s="54"/>
      <c r="R33" s="54"/>
      <c r="S33" s="54"/>
      <c r="V33" s="99" t="s">
        <v>202</v>
      </c>
      <c r="W33" s="100" t="s">
        <v>38</v>
      </c>
      <c r="X33" s="101" t="s">
        <v>18</v>
      </c>
      <c r="Y33" s="102">
        <v>3</v>
      </c>
      <c r="Z33" s="103" t="s">
        <v>229</v>
      </c>
      <c r="AA33" s="104" t="s">
        <v>230</v>
      </c>
      <c r="AB33" s="105" t="s">
        <v>231</v>
      </c>
      <c r="AC33" s="103" t="s">
        <v>229</v>
      </c>
      <c r="AD33" s="104" t="s">
        <v>230</v>
      </c>
      <c r="AE33" s="105" t="s">
        <v>231</v>
      </c>
    </row>
    <row r="34" spans="13:19" ht="14.25">
      <c r="M34" s="53"/>
      <c r="P34" s="54"/>
      <c r="Q34" s="54"/>
      <c r="R34" s="54"/>
      <c r="S34" s="54"/>
    </row>
    <row r="35" spans="2:33" s="55" customFormat="1" ht="14.25">
      <c r="B35" s="163" t="s">
        <v>39</v>
      </c>
      <c r="C35" s="163"/>
      <c r="H35" s="56"/>
      <c r="K35" s="56"/>
      <c r="L35" s="56"/>
      <c r="M35" s="107"/>
      <c r="N35" s="56"/>
      <c r="O35" s="77"/>
      <c r="P35" s="108"/>
      <c r="Q35" s="108"/>
      <c r="T35" s="77"/>
      <c r="AG35" s="77"/>
    </row>
    <row r="36" spans="2:33" s="55" customFormat="1" ht="11.4">
      <c r="B36" s="57"/>
      <c r="C36" s="58"/>
      <c r="H36" s="56"/>
      <c r="K36" s="56"/>
      <c r="L36" s="56"/>
      <c r="M36" s="107"/>
      <c r="N36" s="56"/>
      <c r="O36" s="77"/>
      <c r="P36" s="108"/>
      <c r="Q36" s="108"/>
      <c r="T36" s="77"/>
      <c r="AG36" s="77"/>
    </row>
    <row r="37" spans="2:33" s="55" customFormat="1" ht="11.4">
      <c r="B37" s="11"/>
      <c r="C37" s="59" t="s">
        <v>40</v>
      </c>
      <c r="H37" s="56"/>
      <c r="K37" s="56"/>
      <c r="L37" s="56"/>
      <c r="M37" s="107"/>
      <c r="N37" s="56"/>
      <c r="O37" s="77"/>
      <c r="P37" s="108"/>
      <c r="Q37" s="108"/>
      <c r="T37" s="77"/>
      <c r="AG37" s="77"/>
    </row>
    <row r="38" spans="2:33" s="55" customFormat="1" ht="11.4">
      <c r="B38" s="57"/>
      <c r="C38" s="58"/>
      <c r="H38" s="56"/>
      <c r="K38" s="56"/>
      <c r="L38" s="56"/>
      <c r="M38" s="56"/>
      <c r="N38" s="56"/>
      <c r="O38" s="77"/>
      <c r="P38" s="108"/>
      <c r="Q38" s="108"/>
      <c r="T38" s="77"/>
      <c r="AG38" s="77"/>
    </row>
    <row r="39" spans="2:33" s="55" customFormat="1" ht="11.4">
      <c r="B39" s="60"/>
      <c r="C39" s="59" t="s">
        <v>41</v>
      </c>
      <c r="H39" s="56"/>
      <c r="K39" s="56"/>
      <c r="L39" s="56"/>
      <c r="M39" s="56"/>
      <c r="N39" s="56"/>
      <c r="O39" s="77"/>
      <c r="P39" s="108"/>
      <c r="Q39" s="108"/>
      <c r="T39" s="77"/>
      <c r="AG39" s="77"/>
    </row>
    <row r="40" spans="2:33" s="55" customFormat="1" ht="11.4">
      <c r="B40" s="61"/>
      <c r="C40" s="59"/>
      <c r="H40" s="56"/>
      <c r="K40" s="56"/>
      <c r="L40" s="56"/>
      <c r="M40" s="56"/>
      <c r="N40" s="56"/>
      <c r="O40" s="77"/>
      <c r="P40" s="108"/>
      <c r="Q40" s="108"/>
      <c r="T40" s="77"/>
      <c r="AG40" s="77"/>
    </row>
    <row r="41" spans="2:33" s="55" customFormat="1" ht="11.4">
      <c r="B41" s="62"/>
      <c r="C41" s="59" t="s">
        <v>42</v>
      </c>
      <c r="H41" s="56"/>
      <c r="K41" s="56"/>
      <c r="L41" s="56"/>
      <c r="M41" s="56"/>
      <c r="N41" s="56"/>
      <c r="O41" s="77"/>
      <c r="P41" s="108"/>
      <c r="Q41" s="108"/>
      <c r="T41" s="77"/>
      <c r="AG41" s="77"/>
    </row>
    <row r="42" spans="1:33" s="65" customFormat="1" ht="14.25" thickBot="1">
      <c r="A42" s="63"/>
      <c r="B42" s="63"/>
      <c r="C42" s="64"/>
      <c r="H42" s="66"/>
      <c r="K42" s="66"/>
      <c r="L42" s="66"/>
      <c r="M42" s="56"/>
      <c r="N42" s="56"/>
      <c r="O42" s="77"/>
      <c r="P42" s="109"/>
      <c r="Q42" s="109"/>
      <c r="T42" s="77"/>
      <c r="AG42" s="77"/>
    </row>
    <row r="43" spans="2:33" s="65" customFormat="1" ht="21" thickBot="1">
      <c r="B43" s="68" t="s">
        <v>183</v>
      </c>
      <c r="C43" s="69"/>
      <c r="D43" s="69"/>
      <c r="E43" s="70"/>
      <c r="F43" s="70"/>
      <c r="G43" s="70"/>
      <c r="H43" s="70"/>
      <c r="I43" s="70"/>
      <c r="J43" s="70"/>
      <c r="K43" s="141"/>
      <c r="L43" s="66"/>
      <c r="M43" s="56"/>
      <c r="N43" s="56"/>
      <c r="O43" s="77"/>
      <c r="P43" s="109"/>
      <c r="Q43" s="109"/>
      <c r="T43" s="77"/>
      <c r="AG43" s="77"/>
    </row>
    <row r="44" spans="2:33" s="67" customFormat="1" ht="14.25">
      <c r="B44" s="74"/>
      <c r="C44" s="75"/>
      <c r="D44" s="74"/>
      <c r="E44" s="74"/>
      <c r="H44" s="72"/>
      <c r="K44" s="72"/>
      <c r="L44" s="72"/>
      <c r="M44" s="73"/>
      <c r="N44" s="72"/>
      <c r="O44" s="76"/>
      <c r="P44" s="110"/>
      <c r="Q44" s="110"/>
      <c r="T44" s="76"/>
      <c r="AG44" s="76"/>
    </row>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sheetData>
  <sheetProtection algorithmName="SHA-512" hashValue="zStKL2HIimWcpvzVLRuGpYps9zkhFxbtx9KTbcc0b5AFfR5i8oz4m4EZvBtMljw8c/3WwJhNTSBPDMRxd8ikJA==" saltValue="0OJc25kih6/PBvL/yB06IQ==" spinCount="100000" sheet="1" objects="1" scenarios="1"/>
  <mergeCells count="13">
    <mergeCell ref="P4:S4"/>
    <mergeCell ref="B35:C35"/>
    <mergeCell ref="M3:M4"/>
    <mergeCell ref="B3:C4"/>
    <mergeCell ref="D3:D4"/>
    <mergeCell ref="E3:E4"/>
    <mergeCell ref="F3:H3"/>
    <mergeCell ref="I3:K3"/>
    <mergeCell ref="V3:W4"/>
    <mergeCell ref="X3:X4"/>
    <mergeCell ref="Y3:Y4"/>
    <mergeCell ref="Z3:AB3"/>
    <mergeCell ref="AC3:AE3"/>
  </mergeCells>
  <conditionalFormatting sqref="M7:M33">
    <cfRule type="cellIs" priority="2" dxfId="0" operator="equal">
      <formula>0</formula>
    </cfRule>
  </conditionalFormatting>
  <conditionalFormatting sqref="M34">
    <cfRule type="cellIs" priority="1" dxfId="0" operator="equal">
      <formula>0</formula>
    </cfRule>
  </conditionalFormatting>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78" r:id="rId2"/>
  <headerFooter>
    <oddHeader>&amp;L&amp;9&amp;K857362Page &amp;P of &amp;N&amp;C&amp;9 &amp;K8573622018 annual performance report tables - small company return&amp;R&amp;9&amp;G</oddHeader>
    <oddFooter>&amp;L&amp;9&amp;K857362&amp;A&amp;R&amp;9&amp;K857362Printed: &amp;D &amp;T</oddFoot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62"/>
  <sheetViews>
    <sheetView showGridLines="0" zoomScale="85" zoomScaleNormal="85" workbookViewId="0" topLeftCell="A1">
      <selection activeCell="L6" sqref="L6"/>
    </sheetView>
  </sheetViews>
  <sheetFormatPr defaultColWidth="0" defaultRowHeight="14.25" zeroHeight="1"/>
  <cols>
    <col min="1" max="1" width="1.625" style="30" customWidth="1"/>
    <col min="2" max="2" width="4.875" style="30" customWidth="1"/>
    <col min="3" max="3" width="37.75390625" style="30" bestFit="1" customWidth="1"/>
    <col min="4" max="5" width="5.125" style="30" customWidth="1"/>
    <col min="6" max="7" width="12.50390625" style="30" customWidth="1"/>
    <col min="8" max="9" width="5.125" style="30" customWidth="1"/>
    <col min="10" max="13" width="12.625" style="30" customWidth="1"/>
    <col min="14" max="14" width="2.625" style="30" customWidth="1"/>
    <col min="15" max="15" width="18.75390625" style="30" bestFit="1" customWidth="1"/>
    <col min="16" max="16" width="2.625" style="30" customWidth="1"/>
    <col min="17" max="17" width="1.625" style="34" hidden="1" customWidth="1"/>
    <col min="18" max="24" width="5.625" style="30" hidden="1" customWidth="1"/>
    <col min="25" max="25" width="1.625" style="34" hidden="1" customWidth="1"/>
    <col min="26" max="26" width="8.125" style="30" hidden="1" customWidth="1"/>
    <col min="27" max="27" width="4.875" style="30" hidden="1" customWidth="1"/>
    <col min="28" max="28" width="37.75390625" style="30" hidden="1" customWidth="1"/>
    <col min="29" max="30" width="5.125" style="30" hidden="1" customWidth="1"/>
    <col min="31" max="32" width="12.50390625" style="30" hidden="1" customWidth="1"/>
    <col min="33" max="34" width="5.125" style="30" hidden="1" customWidth="1"/>
    <col min="35" max="38" width="12.625" style="30" hidden="1" customWidth="1"/>
    <col min="39" max="39" width="8.125" style="30" hidden="1" customWidth="1"/>
    <col min="40" max="40" width="1.625" style="34" hidden="1" customWidth="1"/>
    <col min="41" max="16384" width="8.125" style="30" hidden="1" customWidth="1"/>
  </cols>
  <sheetData>
    <row r="1" spans="2:38" ht="20.4">
      <c r="B1" s="31" t="s">
        <v>44</v>
      </c>
      <c r="C1" s="31"/>
      <c r="D1" s="31"/>
      <c r="E1" s="31"/>
      <c r="F1" s="31"/>
      <c r="G1" s="31"/>
      <c r="H1" s="31"/>
      <c r="I1" s="31"/>
      <c r="J1" s="31"/>
      <c r="K1" s="31"/>
      <c r="L1" s="31"/>
      <c r="M1" s="32" t="str">
        <f>Validation!$B$3</f>
        <v>Albion Water Limited</v>
      </c>
      <c r="N1" s="31"/>
      <c r="O1" s="33" t="s">
        <v>7</v>
      </c>
      <c r="AA1" s="31" t="s">
        <v>204</v>
      </c>
      <c r="AB1" s="31"/>
      <c r="AC1" s="31"/>
      <c r="AD1" s="31"/>
      <c r="AE1" s="31"/>
      <c r="AF1" s="31"/>
      <c r="AG1" s="31"/>
      <c r="AH1" s="31"/>
      <c r="AI1" s="31"/>
      <c r="AJ1" s="31"/>
      <c r="AK1" s="31"/>
      <c r="AL1" s="32"/>
    </row>
    <row r="2" spans="2:27" ht="14.4" thickBot="1">
      <c r="B2" s="35" t="s">
        <v>96</v>
      </c>
      <c r="R2" s="36"/>
      <c r="S2" s="36"/>
      <c r="AA2" s="35" t="s">
        <v>96</v>
      </c>
    </row>
    <row r="3" spans="2:38" ht="61.8" customHeight="1">
      <c r="B3" s="164" t="s">
        <v>43</v>
      </c>
      <c r="C3" s="166" t="s">
        <v>66</v>
      </c>
      <c r="D3" s="171" t="s">
        <v>9</v>
      </c>
      <c r="E3" s="168" t="s">
        <v>10</v>
      </c>
      <c r="F3" s="166" t="s">
        <v>59</v>
      </c>
      <c r="G3" s="173" t="s">
        <v>60</v>
      </c>
      <c r="H3" s="166" t="s">
        <v>9</v>
      </c>
      <c r="I3" s="168" t="s">
        <v>10</v>
      </c>
      <c r="J3" s="159" t="s">
        <v>61</v>
      </c>
      <c r="K3" s="170"/>
      <c r="L3" s="159" t="s">
        <v>62</v>
      </c>
      <c r="M3" s="170"/>
      <c r="O3" s="164" t="s">
        <v>11</v>
      </c>
      <c r="P3" s="37"/>
      <c r="R3" s="162" t="s">
        <v>14</v>
      </c>
      <c r="S3" s="176"/>
      <c r="T3" s="176"/>
      <c r="U3" s="176"/>
      <c r="V3" s="176"/>
      <c r="W3" s="176"/>
      <c r="X3" s="176"/>
      <c r="AA3" s="164" t="s">
        <v>43</v>
      </c>
      <c r="AB3" s="166" t="s">
        <v>66</v>
      </c>
      <c r="AC3" s="171" t="s">
        <v>9</v>
      </c>
      <c r="AD3" s="168" t="s">
        <v>10</v>
      </c>
      <c r="AE3" s="166" t="s">
        <v>59</v>
      </c>
      <c r="AF3" s="173" t="s">
        <v>60</v>
      </c>
      <c r="AG3" s="166" t="s">
        <v>9</v>
      </c>
      <c r="AH3" s="168" t="s">
        <v>10</v>
      </c>
      <c r="AI3" s="159" t="s">
        <v>61</v>
      </c>
      <c r="AJ3" s="170"/>
      <c r="AK3" s="159" t="s">
        <v>62</v>
      </c>
      <c r="AL3" s="170"/>
    </row>
    <row r="4" spans="2:38" ht="14.4" thickBot="1">
      <c r="B4" s="175"/>
      <c r="C4" s="167"/>
      <c r="D4" s="172"/>
      <c r="E4" s="169"/>
      <c r="F4" s="167"/>
      <c r="G4" s="174"/>
      <c r="H4" s="167"/>
      <c r="I4" s="169"/>
      <c r="J4" s="79" t="s">
        <v>12</v>
      </c>
      <c r="K4" s="81" t="s">
        <v>81</v>
      </c>
      <c r="L4" s="79" t="s">
        <v>12</v>
      </c>
      <c r="M4" s="81" t="s">
        <v>81</v>
      </c>
      <c r="O4" s="175"/>
      <c r="P4" s="37"/>
      <c r="R4" s="162"/>
      <c r="S4" s="176"/>
      <c r="T4" s="176"/>
      <c r="U4" s="176"/>
      <c r="V4" s="176"/>
      <c r="W4" s="176"/>
      <c r="X4" s="176"/>
      <c r="AA4" s="175"/>
      <c r="AB4" s="167"/>
      <c r="AC4" s="172"/>
      <c r="AD4" s="169"/>
      <c r="AE4" s="167"/>
      <c r="AF4" s="174"/>
      <c r="AG4" s="167"/>
      <c r="AH4" s="169"/>
      <c r="AI4" s="79" t="s">
        <v>12</v>
      </c>
      <c r="AJ4" s="81" t="s">
        <v>81</v>
      </c>
      <c r="AK4" s="79" t="s">
        <v>12</v>
      </c>
      <c r="AL4" s="81" t="s">
        <v>81</v>
      </c>
    </row>
    <row r="5" spans="18:19" ht="14.4" thickBot="1">
      <c r="R5" s="38" t="s">
        <v>15</v>
      </c>
      <c r="S5" s="38"/>
    </row>
    <row r="6" spans="1:38" ht="14.25">
      <c r="A6" s="39" t="s">
        <v>64</v>
      </c>
      <c r="B6" s="40">
        <v>1</v>
      </c>
      <c r="C6" s="113" t="s">
        <v>241</v>
      </c>
      <c r="D6" s="41" t="s">
        <v>65</v>
      </c>
      <c r="E6" s="42">
        <v>3</v>
      </c>
      <c r="F6" s="114">
        <v>0.687</v>
      </c>
      <c r="G6" s="115">
        <v>0.032</v>
      </c>
      <c r="H6" s="41" t="s">
        <v>63</v>
      </c>
      <c r="I6" s="42">
        <v>3</v>
      </c>
      <c r="J6" s="114">
        <v>0</v>
      </c>
      <c r="K6" s="115">
        <v>73</v>
      </c>
      <c r="L6" s="114">
        <v>0</v>
      </c>
      <c r="M6" s="115">
        <v>0.17</v>
      </c>
      <c r="O6" s="10">
        <f>IF(SUM(Q6:Y6)=0,0,$R$5)</f>
        <v>0</v>
      </c>
      <c r="R6" s="43">
        <f>IF(AND(C6="",OR(F6&gt;0,G6&gt;0,J6&gt;0,K6&gt;0,L6&gt;0,M6&gt;0)),1,0)</f>
        <v>0</v>
      </c>
      <c r="S6" s="43">
        <f aca="true" t="shared" si="0" ref="S6:S35">IF($C6="",0,IF(ISNUMBER(F6),0,1))</f>
        <v>0</v>
      </c>
      <c r="T6" s="43">
        <f aca="true" t="shared" si="1" ref="T6:T35">IF($C6="",0,IF(ISNUMBER(G6),0,1))</f>
        <v>0</v>
      </c>
      <c r="U6" s="43">
        <f>IF($C6="",0,IF(ISNUMBER(J6),0,1))</f>
        <v>0</v>
      </c>
      <c r="V6" s="43">
        <f aca="true" t="shared" si="2" ref="V6:W21">IF($C6="",0,IF(ISNUMBER(K6),0,1))</f>
        <v>0</v>
      </c>
      <c r="W6" s="43">
        <f t="shared" si="2"/>
        <v>0</v>
      </c>
      <c r="X6" s="43">
        <f>IF($C6="",0,IF(ISNUMBER(M6),0,1))</f>
        <v>0</v>
      </c>
      <c r="AA6" s="40">
        <v>1</v>
      </c>
      <c r="AB6" s="113" t="s">
        <v>107</v>
      </c>
      <c r="AC6" s="41" t="s">
        <v>65</v>
      </c>
      <c r="AD6" s="42">
        <v>3</v>
      </c>
      <c r="AE6" s="114" t="s">
        <v>110</v>
      </c>
      <c r="AF6" s="115" t="s">
        <v>112</v>
      </c>
      <c r="AG6" s="41" t="s">
        <v>63</v>
      </c>
      <c r="AH6" s="42">
        <v>3</v>
      </c>
      <c r="AI6" s="114" t="s">
        <v>114</v>
      </c>
      <c r="AJ6" s="115" t="s">
        <v>117</v>
      </c>
      <c r="AK6" s="114" t="s">
        <v>116</v>
      </c>
      <c r="AL6" s="115" t="s">
        <v>118</v>
      </c>
    </row>
    <row r="7" spans="2:38" ht="14.25">
      <c r="B7" s="44">
        <v>2</v>
      </c>
      <c r="C7" s="116" t="s">
        <v>242</v>
      </c>
      <c r="D7" s="45" t="s">
        <v>65</v>
      </c>
      <c r="E7" s="46">
        <v>3</v>
      </c>
      <c r="F7" s="117">
        <v>0.71</v>
      </c>
      <c r="G7" s="128">
        <v>0.006</v>
      </c>
      <c r="H7" s="45" t="s">
        <v>63</v>
      </c>
      <c r="I7" s="46">
        <v>3</v>
      </c>
      <c r="J7" s="117">
        <v>88</v>
      </c>
      <c r="K7" s="128">
        <v>88</v>
      </c>
      <c r="L7" s="117">
        <v>1</v>
      </c>
      <c r="M7" s="128">
        <v>1</v>
      </c>
      <c r="O7" s="10">
        <f aca="true" t="shared" si="3" ref="O7:O30">IF(SUM(Q7:Y7)=0,0,$R$5)</f>
        <v>0</v>
      </c>
      <c r="R7" s="43">
        <f aca="true" t="shared" si="4" ref="R7:R35">IF(AND(C7="",OR(F7&gt;0,G7&gt;0,J7&gt;0,K7&gt;0,L7&gt;0,M7&gt;0)),1,0)</f>
        <v>0</v>
      </c>
      <c r="S7" s="43">
        <f t="shared" si="0"/>
        <v>0</v>
      </c>
      <c r="T7" s="43">
        <f t="shared" si="1"/>
        <v>0</v>
      </c>
      <c r="U7" s="43">
        <f aca="true" t="shared" si="5" ref="U7:U30">IF($C7="",0,IF(ISNUMBER(J7),0,1))</f>
        <v>0</v>
      </c>
      <c r="V7" s="43">
        <f t="shared" si="2"/>
        <v>0</v>
      </c>
      <c r="W7" s="43">
        <f t="shared" si="2"/>
        <v>0</v>
      </c>
      <c r="X7" s="43">
        <f aca="true" t="shared" si="6" ref="X7:X30">IF($C7="",0,IF(ISNUMBER(M7),0,1))</f>
        <v>0</v>
      </c>
      <c r="AA7" s="44">
        <v>2</v>
      </c>
      <c r="AB7" s="116" t="s">
        <v>107</v>
      </c>
      <c r="AC7" s="45" t="s">
        <v>65</v>
      </c>
      <c r="AD7" s="46">
        <v>3</v>
      </c>
      <c r="AE7" s="117" t="s">
        <v>110</v>
      </c>
      <c r="AF7" s="128" t="s">
        <v>112</v>
      </c>
      <c r="AG7" s="45" t="s">
        <v>63</v>
      </c>
      <c r="AH7" s="46">
        <v>3</v>
      </c>
      <c r="AI7" s="117" t="s">
        <v>114</v>
      </c>
      <c r="AJ7" s="128" t="s">
        <v>117</v>
      </c>
      <c r="AK7" s="117" t="s">
        <v>116</v>
      </c>
      <c r="AL7" s="128" t="s">
        <v>118</v>
      </c>
    </row>
    <row r="8" spans="2:38" ht="14.25">
      <c r="B8" s="44">
        <v>3</v>
      </c>
      <c r="C8" s="116" t="s">
        <v>243</v>
      </c>
      <c r="D8" s="45" t="s">
        <v>65</v>
      </c>
      <c r="E8" s="46">
        <v>3</v>
      </c>
      <c r="F8" s="117">
        <v>0.15</v>
      </c>
      <c r="G8" s="128">
        <v>0</v>
      </c>
      <c r="H8" s="45" t="s">
        <v>63</v>
      </c>
      <c r="I8" s="46">
        <v>3</v>
      </c>
      <c r="J8" s="117">
        <v>2.5</v>
      </c>
      <c r="K8" s="128">
        <v>2.5</v>
      </c>
      <c r="L8" s="117">
        <v>0</v>
      </c>
      <c r="M8" s="128">
        <v>0</v>
      </c>
      <c r="O8" s="10">
        <f t="shared" si="3"/>
        <v>0</v>
      </c>
      <c r="R8" s="43">
        <f t="shared" si="4"/>
        <v>0</v>
      </c>
      <c r="S8" s="43">
        <f t="shared" si="0"/>
        <v>0</v>
      </c>
      <c r="T8" s="43">
        <f t="shared" si="1"/>
        <v>0</v>
      </c>
      <c r="U8" s="43">
        <f t="shared" si="5"/>
        <v>0</v>
      </c>
      <c r="V8" s="43">
        <f t="shared" si="2"/>
        <v>0</v>
      </c>
      <c r="W8" s="43">
        <f t="shared" si="2"/>
        <v>0</v>
      </c>
      <c r="X8" s="43">
        <f t="shared" si="6"/>
        <v>0</v>
      </c>
      <c r="AA8" s="44">
        <v>3</v>
      </c>
      <c r="AB8" s="116" t="s">
        <v>107</v>
      </c>
      <c r="AC8" s="45" t="s">
        <v>65</v>
      </c>
      <c r="AD8" s="46">
        <v>3</v>
      </c>
      <c r="AE8" s="117" t="s">
        <v>110</v>
      </c>
      <c r="AF8" s="128" t="s">
        <v>112</v>
      </c>
      <c r="AG8" s="45" t="s">
        <v>63</v>
      </c>
      <c r="AH8" s="46">
        <v>3</v>
      </c>
      <c r="AI8" s="117" t="s">
        <v>114</v>
      </c>
      <c r="AJ8" s="128" t="s">
        <v>117</v>
      </c>
      <c r="AK8" s="117" t="s">
        <v>116</v>
      </c>
      <c r="AL8" s="128" t="s">
        <v>118</v>
      </c>
    </row>
    <row r="9" spans="2:38" ht="14.25">
      <c r="B9" s="44">
        <v>4</v>
      </c>
      <c r="C9" s="118"/>
      <c r="D9" s="47" t="s">
        <v>65</v>
      </c>
      <c r="E9" s="46">
        <v>3</v>
      </c>
      <c r="F9" s="119"/>
      <c r="G9" s="129"/>
      <c r="H9" s="47" t="s">
        <v>63</v>
      </c>
      <c r="I9" s="46">
        <v>3</v>
      </c>
      <c r="J9" s="117"/>
      <c r="K9" s="128"/>
      <c r="L9" s="117"/>
      <c r="M9" s="128"/>
      <c r="O9" s="10">
        <f t="shared" si="3"/>
        <v>0</v>
      </c>
      <c r="R9" s="43">
        <f t="shared" si="4"/>
        <v>0</v>
      </c>
      <c r="S9" s="43">
        <f t="shared" si="0"/>
        <v>0</v>
      </c>
      <c r="T9" s="43">
        <f t="shared" si="1"/>
        <v>0</v>
      </c>
      <c r="U9" s="43">
        <f t="shared" si="5"/>
        <v>0</v>
      </c>
      <c r="V9" s="43">
        <f t="shared" si="2"/>
        <v>0</v>
      </c>
      <c r="W9" s="43">
        <f t="shared" si="2"/>
        <v>0</v>
      </c>
      <c r="X9" s="43">
        <f t="shared" si="6"/>
        <v>0</v>
      </c>
      <c r="AA9" s="44">
        <v>4</v>
      </c>
      <c r="AB9" s="118" t="s">
        <v>107</v>
      </c>
      <c r="AC9" s="47" t="s">
        <v>65</v>
      </c>
      <c r="AD9" s="46">
        <v>3</v>
      </c>
      <c r="AE9" s="119" t="s">
        <v>110</v>
      </c>
      <c r="AF9" s="129" t="s">
        <v>112</v>
      </c>
      <c r="AG9" s="47" t="s">
        <v>63</v>
      </c>
      <c r="AH9" s="46">
        <v>3</v>
      </c>
      <c r="AI9" s="117" t="s">
        <v>114</v>
      </c>
      <c r="AJ9" s="128" t="s">
        <v>117</v>
      </c>
      <c r="AK9" s="117" t="s">
        <v>116</v>
      </c>
      <c r="AL9" s="128" t="s">
        <v>118</v>
      </c>
    </row>
    <row r="10" spans="2:38" ht="14.25">
      <c r="B10" s="44">
        <v>5</v>
      </c>
      <c r="C10" s="118"/>
      <c r="D10" s="47" t="s">
        <v>65</v>
      </c>
      <c r="E10" s="46">
        <v>3</v>
      </c>
      <c r="F10" s="119"/>
      <c r="G10" s="129"/>
      <c r="H10" s="47" t="s">
        <v>63</v>
      </c>
      <c r="I10" s="46">
        <v>3</v>
      </c>
      <c r="J10" s="117"/>
      <c r="K10" s="128"/>
      <c r="L10" s="117"/>
      <c r="M10" s="128"/>
      <c r="O10" s="10">
        <f t="shared" si="3"/>
        <v>0</v>
      </c>
      <c r="R10" s="43">
        <f t="shared" si="4"/>
        <v>0</v>
      </c>
      <c r="S10" s="43">
        <f t="shared" si="0"/>
        <v>0</v>
      </c>
      <c r="T10" s="43">
        <f t="shared" si="1"/>
        <v>0</v>
      </c>
      <c r="U10" s="43">
        <f t="shared" si="5"/>
        <v>0</v>
      </c>
      <c r="V10" s="43">
        <f t="shared" si="2"/>
        <v>0</v>
      </c>
      <c r="W10" s="43">
        <f t="shared" si="2"/>
        <v>0</v>
      </c>
      <c r="X10" s="43">
        <f t="shared" si="6"/>
        <v>0</v>
      </c>
      <c r="AA10" s="44">
        <v>5</v>
      </c>
      <c r="AB10" s="118" t="s">
        <v>107</v>
      </c>
      <c r="AC10" s="47" t="s">
        <v>65</v>
      </c>
      <c r="AD10" s="46">
        <v>3</v>
      </c>
      <c r="AE10" s="119" t="s">
        <v>110</v>
      </c>
      <c r="AF10" s="129" t="s">
        <v>112</v>
      </c>
      <c r="AG10" s="47" t="s">
        <v>63</v>
      </c>
      <c r="AH10" s="46">
        <v>3</v>
      </c>
      <c r="AI10" s="117" t="s">
        <v>114</v>
      </c>
      <c r="AJ10" s="128" t="s">
        <v>117</v>
      </c>
      <c r="AK10" s="117" t="s">
        <v>116</v>
      </c>
      <c r="AL10" s="128" t="s">
        <v>118</v>
      </c>
    </row>
    <row r="11" spans="2:38" ht="14.25">
      <c r="B11" s="44">
        <v>6</v>
      </c>
      <c r="C11" s="118"/>
      <c r="D11" s="47" t="s">
        <v>65</v>
      </c>
      <c r="E11" s="46">
        <v>3</v>
      </c>
      <c r="F11" s="119"/>
      <c r="G11" s="129"/>
      <c r="H11" s="47" t="s">
        <v>63</v>
      </c>
      <c r="I11" s="46">
        <v>3</v>
      </c>
      <c r="J11" s="117"/>
      <c r="K11" s="128"/>
      <c r="L11" s="117"/>
      <c r="M11" s="128"/>
      <c r="O11" s="10">
        <f t="shared" si="3"/>
        <v>0</v>
      </c>
      <c r="R11" s="43">
        <f t="shared" si="4"/>
        <v>0</v>
      </c>
      <c r="S11" s="43">
        <f t="shared" si="0"/>
        <v>0</v>
      </c>
      <c r="T11" s="43">
        <f t="shared" si="1"/>
        <v>0</v>
      </c>
      <c r="U11" s="43">
        <f t="shared" si="5"/>
        <v>0</v>
      </c>
      <c r="V11" s="43">
        <f t="shared" si="2"/>
        <v>0</v>
      </c>
      <c r="W11" s="43">
        <f t="shared" si="2"/>
        <v>0</v>
      </c>
      <c r="X11" s="43">
        <f t="shared" si="6"/>
        <v>0</v>
      </c>
      <c r="AA11" s="44">
        <v>6</v>
      </c>
      <c r="AB11" s="118" t="s">
        <v>107</v>
      </c>
      <c r="AC11" s="47" t="s">
        <v>65</v>
      </c>
      <c r="AD11" s="46">
        <v>3</v>
      </c>
      <c r="AE11" s="119" t="s">
        <v>110</v>
      </c>
      <c r="AF11" s="129" t="s">
        <v>112</v>
      </c>
      <c r="AG11" s="47" t="s">
        <v>63</v>
      </c>
      <c r="AH11" s="46">
        <v>3</v>
      </c>
      <c r="AI11" s="117" t="s">
        <v>114</v>
      </c>
      <c r="AJ11" s="128" t="s">
        <v>117</v>
      </c>
      <c r="AK11" s="117" t="s">
        <v>116</v>
      </c>
      <c r="AL11" s="128" t="s">
        <v>118</v>
      </c>
    </row>
    <row r="12" spans="2:38" ht="14.25">
      <c r="B12" s="44">
        <v>7</v>
      </c>
      <c r="C12" s="118"/>
      <c r="D12" s="47" t="s">
        <v>65</v>
      </c>
      <c r="E12" s="46">
        <v>3</v>
      </c>
      <c r="F12" s="119"/>
      <c r="G12" s="129"/>
      <c r="H12" s="47" t="s">
        <v>63</v>
      </c>
      <c r="I12" s="46">
        <v>3</v>
      </c>
      <c r="J12" s="117"/>
      <c r="K12" s="128"/>
      <c r="L12" s="117"/>
      <c r="M12" s="128"/>
      <c r="O12" s="10">
        <f t="shared" si="3"/>
        <v>0</v>
      </c>
      <c r="R12" s="43">
        <f t="shared" si="4"/>
        <v>0</v>
      </c>
      <c r="S12" s="43">
        <f t="shared" si="0"/>
        <v>0</v>
      </c>
      <c r="T12" s="43">
        <f t="shared" si="1"/>
        <v>0</v>
      </c>
      <c r="U12" s="43">
        <f t="shared" si="5"/>
        <v>0</v>
      </c>
      <c r="V12" s="43">
        <f t="shared" si="2"/>
        <v>0</v>
      </c>
      <c r="W12" s="43">
        <f t="shared" si="2"/>
        <v>0</v>
      </c>
      <c r="X12" s="43">
        <f t="shared" si="6"/>
        <v>0</v>
      </c>
      <c r="AA12" s="44">
        <v>7</v>
      </c>
      <c r="AB12" s="118" t="s">
        <v>107</v>
      </c>
      <c r="AC12" s="47" t="s">
        <v>65</v>
      </c>
      <c r="AD12" s="46">
        <v>3</v>
      </c>
      <c r="AE12" s="119" t="s">
        <v>110</v>
      </c>
      <c r="AF12" s="129" t="s">
        <v>112</v>
      </c>
      <c r="AG12" s="47" t="s">
        <v>63</v>
      </c>
      <c r="AH12" s="46">
        <v>3</v>
      </c>
      <c r="AI12" s="117" t="s">
        <v>114</v>
      </c>
      <c r="AJ12" s="128" t="s">
        <v>117</v>
      </c>
      <c r="AK12" s="117" t="s">
        <v>116</v>
      </c>
      <c r="AL12" s="128" t="s">
        <v>118</v>
      </c>
    </row>
    <row r="13" spans="2:38" ht="14.25">
      <c r="B13" s="44">
        <v>8</v>
      </c>
      <c r="C13" s="118"/>
      <c r="D13" s="47" t="s">
        <v>65</v>
      </c>
      <c r="E13" s="46">
        <v>3</v>
      </c>
      <c r="F13" s="119"/>
      <c r="G13" s="129"/>
      <c r="H13" s="47" t="s">
        <v>63</v>
      </c>
      <c r="I13" s="46">
        <v>3</v>
      </c>
      <c r="J13" s="117"/>
      <c r="K13" s="128"/>
      <c r="L13" s="117"/>
      <c r="M13" s="128"/>
      <c r="O13" s="10">
        <f t="shared" si="3"/>
        <v>0</v>
      </c>
      <c r="R13" s="43">
        <f t="shared" si="4"/>
        <v>0</v>
      </c>
      <c r="S13" s="43">
        <f t="shared" si="0"/>
        <v>0</v>
      </c>
      <c r="T13" s="43">
        <f t="shared" si="1"/>
        <v>0</v>
      </c>
      <c r="U13" s="43">
        <f t="shared" si="5"/>
        <v>0</v>
      </c>
      <c r="V13" s="43">
        <f t="shared" si="2"/>
        <v>0</v>
      </c>
      <c r="W13" s="43">
        <f t="shared" si="2"/>
        <v>0</v>
      </c>
      <c r="X13" s="43">
        <f t="shared" si="6"/>
        <v>0</v>
      </c>
      <c r="AA13" s="44">
        <v>8</v>
      </c>
      <c r="AB13" s="118" t="s">
        <v>107</v>
      </c>
      <c r="AC13" s="47" t="s">
        <v>65</v>
      </c>
      <c r="AD13" s="46">
        <v>3</v>
      </c>
      <c r="AE13" s="119" t="s">
        <v>110</v>
      </c>
      <c r="AF13" s="129" t="s">
        <v>112</v>
      </c>
      <c r="AG13" s="47" t="s">
        <v>63</v>
      </c>
      <c r="AH13" s="46">
        <v>3</v>
      </c>
      <c r="AI13" s="117" t="s">
        <v>114</v>
      </c>
      <c r="AJ13" s="128" t="s">
        <v>117</v>
      </c>
      <c r="AK13" s="117" t="s">
        <v>116</v>
      </c>
      <c r="AL13" s="128" t="s">
        <v>118</v>
      </c>
    </row>
    <row r="14" spans="2:38" ht="14.25">
      <c r="B14" s="44">
        <v>9</v>
      </c>
      <c r="C14" s="118"/>
      <c r="D14" s="47" t="s">
        <v>65</v>
      </c>
      <c r="E14" s="46">
        <v>3</v>
      </c>
      <c r="F14" s="119"/>
      <c r="G14" s="129"/>
      <c r="H14" s="47" t="s">
        <v>63</v>
      </c>
      <c r="I14" s="46">
        <v>3</v>
      </c>
      <c r="J14" s="117"/>
      <c r="K14" s="128"/>
      <c r="L14" s="117"/>
      <c r="M14" s="128"/>
      <c r="O14" s="10">
        <f t="shared" si="3"/>
        <v>0</v>
      </c>
      <c r="R14" s="43">
        <f t="shared" si="4"/>
        <v>0</v>
      </c>
      <c r="S14" s="43">
        <f t="shared" si="0"/>
        <v>0</v>
      </c>
      <c r="T14" s="43">
        <f t="shared" si="1"/>
        <v>0</v>
      </c>
      <c r="U14" s="43">
        <f t="shared" si="5"/>
        <v>0</v>
      </c>
      <c r="V14" s="43">
        <f t="shared" si="2"/>
        <v>0</v>
      </c>
      <c r="W14" s="43">
        <f t="shared" si="2"/>
        <v>0</v>
      </c>
      <c r="X14" s="43">
        <f t="shared" si="6"/>
        <v>0</v>
      </c>
      <c r="AA14" s="44">
        <v>9</v>
      </c>
      <c r="AB14" s="118" t="s">
        <v>107</v>
      </c>
      <c r="AC14" s="47" t="s">
        <v>65</v>
      </c>
      <c r="AD14" s="46">
        <v>3</v>
      </c>
      <c r="AE14" s="119" t="s">
        <v>110</v>
      </c>
      <c r="AF14" s="129" t="s">
        <v>112</v>
      </c>
      <c r="AG14" s="47" t="s">
        <v>63</v>
      </c>
      <c r="AH14" s="46">
        <v>3</v>
      </c>
      <c r="AI14" s="117" t="s">
        <v>114</v>
      </c>
      <c r="AJ14" s="128" t="s">
        <v>117</v>
      </c>
      <c r="AK14" s="117" t="s">
        <v>116</v>
      </c>
      <c r="AL14" s="128" t="s">
        <v>118</v>
      </c>
    </row>
    <row r="15" spans="2:38" ht="14.25">
      <c r="B15" s="44">
        <v>10</v>
      </c>
      <c r="C15" s="118"/>
      <c r="D15" s="47" t="s">
        <v>65</v>
      </c>
      <c r="E15" s="46">
        <v>3</v>
      </c>
      <c r="F15" s="119"/>
      <c r="G15" s="129"/>
      <c r="H15" s="47" t="s">
        <v>63</v>
      </c>
      <c r="I15" s="46">
        <v>3</v>
      </c>
      <c r="J15" s="117"/>
      <c r="K15" s="128"/>
      <c r="L15" s="117"/>
      <c r="M15" s="128"/>
      <c r="O15" s="10">
        <f t="shared" si="3"/>
        <v>0</v>
      </c>
      <c r="R15" s="43">
        <f t="shared" si="4"/>
        <v>0</v>
      </c>
      <c r="S15" s="43">
        <f t="shared" si="0"/>
        <v>0</v>
      </c>
      <c r="T15" s="43">
        <f t="shared" si="1"/>
        <v>0</v>
      </c>
      <c r="U15" s="43">
        <f t="shared" si="5"/>
        <v>0</v>
      </c>
      <c r="V15" s="43">
        <f t="shared" si="2"/>
        <v>0</v>
      </c>
      <c r="W15" s="43">
        <f t="shared" si="2"/>
        <v>0</v>
      </c>
      <c r="X15" s="43">
        <f t="shared" si="6"/>
        <v>0</v>
      </c>
      <c r="AA15" s="44">
        <v>10</v>
      </c>
      <c r="AB15" s="118" t="s">
        <v>107</v>
      </c>
      <c r="AC15" s="47" t="s">
        <v>65</v>
      </c>
      <c r="AD15" s="46">
        <v>3</v>
      </c>
      <c r="AE15" s="119" t="s">
        <v>110</v>
      </c>
      <c r="AF15" s="129" t="s">
        <v>112</v>
      </c>
      <c r="AG15" s="47" t="s">
        <v>63</v>
      </c>
      <c r="AH15" s="46">
        <v>3</v>
      </c>
      <c r="AI15" s="117" t="s">
        <v>114</v>
      </c>
      <c r="AJ15" s="128" t="s">
        <v>117</v>
      </c>
      <c r="AK15" s="117" t="s">
        <v>116</v>
      </c>
      <c r="AL15" s="128" t="s">
        <v>118</v>
      </c>
    </row>
    <row r="16" spans="2:38" ht="14.25">
      <c r="B16" s="44">
        <v>11</v>
      </c>
      <c r="C16" s="118"/>
      <c r="D16" s="47" t="s">
        <v>65</v>
      </c>
      <c r="E16" s="46">
        <v>3</v>
      </c>
      <c r="F16" s="119"/>
      <c r="G16" s="129"/>
      <c r="H16" s="47" t="s">
        <v>63</v>
      </c>
      <c r="I16" s="46">
        <v>3</v>
      </c>
      <c r="J16" s="117"/>
      <c r="K16" s="128"/>
      <c r="L16" s="117"/>
      <c r="M16" s="128"/>
      <c r="O16" s="10">
        <f t="shared" si="3"/>
        <v>0</v>
      </c>
      <c r="R16" s="43">
        <f t="shared" si="4"/>
        <v>0</v>
      </c>
      <c r="S16" s="43">
        <f t="shared" si="0"/>
        <v>0</v>
      </c>
      <c r="T16" s="43">
        <f t="shared" si="1"/>
        <v>0</v>
      </c>
      <c r="U16" s="43">
        <f t="shared" si="5"/>
        <v>0</v>
      </c>
      <c r="V16" s="43">
        <f t="shared" si="2"/>
        <v>0</v>
      </c>
      <c r="W16" s="43">
        <f t="shared" si="2"/>
        <v>0</v>
      </c>
      <c r="X16" s="43">
        <f t="shared" si="6"/>
        <v>0</v>
      </c>
      <c r="AA16" s="44">
        <v>11</v>
      </c>
      <c r="AB16" s="118" t="s">
        <v>107</v>
      </c>
      <c r="AC16" s="47" t="s">
        <v>65</v>
      </c>
      <c r="AD16" s="46">
        <v>3</v>
      </c>
      <c r="AE16" s="119" t="s">
        <v>110</v>
      </c>
      <c r="AF16" s="129" t="s">
        <v>112</v>
      </c>
      <c r="AG16" s="47" t="s">
        <v>63</v>
      </c>
      <c r="AH16" s="46">
        <v>3</v>
      </c>
      <c r="AI16" s="117" t="s">
        <v>114</v>
      </c>
      <c r="AJ16" s="128" t="s">
        <v>117</v>
      </c>
      <c r="AK16" s="117" t="s">
        <v>116</v>
      </c>
      <c r="AL16" s="128" t="s">
        <v>118</v>
      </c>
    </row>
    <row r="17" spans="2:38" ht="14.25">
      <c r="B17" s="44">
        <v>12</v>
      </c>
      <c r="C17" s="118"/>
      <c r="D17" s="47" t="s">
        <v>65</v>
      </c>
      <c r="E17" s="46">
        <v>3</v>
      </c>
      <c r="F17" s="119"/>
      <c r="G17" s="129"/>
      <c r="H17" s="47" t="s">
        <v>63</v>
      </c>
      <c r="I17" s="46">
        <v>3</v>
      </c>
      <c r="J17" s="117"/>
      <c r="K17" s="128"/>
      <c r="L17" s="117"/>
      <c r="M17" s="128"/>
      <c r="O17" s="10">
        <f t="shared" si="3"/>
        <v>0</v>
      </c>
      <c r="R17" s="43">
        <f t="shared" si="4"/>
        <v>0</v>
      </c>
      <c r="S17" s="43">
        <f t="shared" si="0"/>
        <v>0</v>
      </c>
      <c r="T17" s="43">
        <f t="shared" si="1"/>
        <v>0</v>
      </c>
      <c r="U17" s="43">
        <f t="shared" si="5"/>
        <v>0</v>
      </c>
      <c r="V17" s="43">
        <f t="shared" si="2"/>
        <v>0</v>
      </c>
      <c r="W17" s="43">
        <f t="shared" si="2"/>
        <v>0</v>
      </c>
      <c r="X17" s="43">
        <f t="shared" si="6"/>
        <v>0</v>
      </c>
      <c r="AA17" s="44">
        <v>12</v>
      </c>
      <c r="AB17" s="118" t="s">
        <v>107</v>
      </c>
      <c r="AC17" s="47" t="s">
        <v>65</v>
      </c>
      <c r="AD17" s="46">
        <v>3</v>
      </c>
      <c r="AE17" s="119" t="s">
        <v>110</v>
      </c>
      <c r="AF17" s="129" t="s">
        <v>112</v>
      </c>
      <c r="AG17" s="47" t="s">
        <v>63</v>
      </c>
      <c r="AH17" s="46">
        <v>3</v>
      </c>
      <c r="AI17" s="117" t="s">
        <v>114</v>
      </c>
      <c r="AJ17" s="128" t="s">
        <v>117</v>
      </c>
      <c r="AK17" s="117" t="s">
        <v>116</v>
      </c>
      <c r="AL17" s="128" t="s">
        <v>118</v>
      </c>
    </row>
    <row r="18" spans="2:38" ht="14.25">
      <c r="B18" s="44">
        <v>13</v>
      </c>
      <c r="C18" s="118"/>
      <c r="D18" s="47" t="s">
        <v>65</v>
      </c>
      <c r="E18" s="46">
        <v>3</v>
      </c>
      <c r="F18" s="119"/>
      <c r="G18" s="129"/>
      <c r="H18" s="47" t="s">
        <v>63</v>
      </c>
      <c r="I18" s="46">
        <v>3</v>
      </c>
      <c r="J18" s="117"/>
      <c r="K18" s="128"/>
      <c r="L18" s="117"/>
      <c r="M18" s="128"/>
      <c r="O18" s="10">
        <f t="shared" si="3"/>
        <v>0</v>
      </c>
      <c r="R18" s="43">
        <f t="shared" si="4"/>
        <v>0</v>
      </c>
      <c r="S18" s="43">
        <f t="shared" si="0"/>
        <v>0</v>
      </c>
      <c r="T18" s="43">
        <f t="shared" si="1"/>
        <v>0</v>
      </c>
      <c r="U18" s="43">
        <f t="shared" si="5"/>
        <v>0</v>
      </c>
      <c r="V18" s="43">
        <f t="shared" si="2"/>
        <v>0</v>
      </c>
      <c r="W18" s="43">
        <f t="shared" si="2"/>
        <v>0</v>
      </c>
      <c r="X18" s="43">
        <f t="shared" si="6"/>
        <v>0</v>
      </c>
      <c r="AA18" s="44">
        <v>13</v>
      </c>
      <c r="AB18" s="118" t="s">
        <v>107</v>
      </c>
      <c r="AC18" s="47" t="s">
        <v>65</v>
      </c>
      <c r="AD18" s="46">
        <v>3</v>
      </c>
      <c r="AE18" s="119" t="s">
        <v>110</v>
      </c>
      <c r="AF18" s="129" t="s">
        <v>112</v>
      </c>
      <c r="AG18" s="47" t="s">
        <v>63</v>
      </c>
      <c r="AH18" s="46">
        <v>3</v>
      </c>
      <c r="AI18" s="117" t="s">
        <v>114</v>
      </c>
      <c r="AJ18" s="128" t="s">
        <v>117</v>
      </c>
      <c r="AK18" s="117" t="s">
        <v>116</v>
      </c>
      <c r="AL18" s="128" t="s">
        <v>118</v>
      </c>
    </row>
    <row r="19" spans="2:38" ht="14.25">
      <c r="B19" s="44">
        <v>14</v>
      </c>
      <c r="C19" s="118"/>
      <c r="D19" s="47" t="s">
        <v>65</v>
      </c>
      <c r="E19" s="46">
        <v>3</v>
      </c>
      <c r="F19" s="119"/>
      <c r="G19" s="129"/>
      <c r="H19" s="47" t="s">
        <v>63</v>
      </c>
      <c r="I19" s="46">
        <v>3</v>
      </c>
      <c r="J19" s="117"/>
      <c r="K19" s="128"/>
      <c r="L19" s="117"/>
      <c r="M19" s="128"/>
      <c r="O19" s="10">
        <f t="shared" si="3"/>
        <v>0</v>
      </c>
      <c r="R19" s="43">
        <f t="shared" si="4"/>
        <v>0</v>
      </c>
      <c r="S19" s="43">
        <f t="shared" si="0"/>
        <v>0</v>
      </c>
      <c r="T19" s="43">
        <f t="shared" si="1"/>
        <v>0</v>
      </c>
      <c r="U19" s="43">
        <f t="shared" si="5"/>
        <v>0</v>
      </c>
      <c r="V19" s="43">
        <f t="shared" si="2"/>
        <v>0</v>
      </c>
      <c r="W19" s="43">
        <f t="shared" si="2"/>
        <v>0</v>
      </c>
      <c r="X19" s="43">
        <f t="shared" si="6"/>
        <v>0</v>
      </c>
      <c r="AA19" s="44">
        <v>14</v>
      </c>
      <c r="AB19" s="118" t="s">
        <v>107</v>
      </c>
      <c r="AC19" s="47" t="s">
        <v>65</v>
      </c>
      <c r="AD19" s="46">
        <v>3</v>
      </c>
      <c r="AE19" s="119" t="s">
        <v>110</v>
      </c>
      <c r="AF19" s="129" t="s">
        <v>112</v>
      </c>
      <c r="AG19" s="47" t="s">
        <v>63</v>
      </c>
      <c r="AH19" s="46">
        <v>3</v>
      </c>
      <c r="AI19" s="117" t="s">
        <v>114</v>
      </c>
      <c r="AJ19" s="128" t="s">
        <v>117</v>
      </c>
      <c r="AK19" s="117" t="s">
        <v>116</v>
      </c>
      <c r="AL19" s="128" t="s">
        <v>118</v>
      </c>
    </row>
    <row r="20" spans="2:38" ht="14.25">
      <c r="B20" s="44">
        <v>15</v>
      </c>
      <c r="C20" s="118"/>
      <c r="D20" s="47" t="s">
        <v>65</v>
      </c>
      <c r="E20" s="46">
        <v>3</v>
      </c>
      <c r="F20" s="119"/>
      <c r="G20" s="129"/>
      <c r="H20" s="47" t="s">
        <v>63</v>
      </c>
      <c r="I20" s="46">
        <v>3</v>
      </c>
      <c r="J20" s="117"/>
      <c r="K20" s="128"/>
      <c r="L20" s="117"/>
      <c r="M20" s="128"/>
      <c r="O20" s="10">
        <f t="shared" si="3"/>
        <v>0</v>
      </c>
      <c r="R20" s="43">
        <f t="shared" si="4"/>
        <v>0</v>
      </c>
      <c r="S20" s="43">
        <f t="shared" si="0"/>
        <v>0</v>
      </c>
      <c r="T20" s="43">
        <f t="shared" si="1"/>
        <v>0</v>
      </c>
      <c r="U20" s="43">
        <f t="shared" si="5"/>
        <v>0</v>
      </c>
      <c r="V20" s="43">
        <f t="shared" si="2"/>
        <v>0</v>
      </c>
      <c r="W20" s="43">
        <f t="shared" si="2"/>
        <v>0</v>
      </c>
      <c r="X20" s="43">
        <f t="shared" si="6"/>
        <v>0</v>
      </c>
      <c r="AA20" s="44">
        <v>15</v>
      </c>
      <c r="AB20" s="118" t="s">
        <v>107</v>
      </c>
      <c r="AC20" s="47" t="s">
        <v>65</v>
      </c>
      <c r="AD20" s="46">
        <v>3</v>
      </c>
      <c r="AE20" s="119" t="s">
        <v>110</v>
      </c>
      <c r="AF20" s="129" t="s">
        <v>112</v>
      </c>
      <c r="AG20" s="47" t="s">
        <v>63</v>
      </c>
      <c r="AH20" s="46">
        <v>3</v>
      </c>
      <c r="AI20" s="117" t="s">
        <v>114</v>
      </c>
      <c r="AJ20" s="128" t="s">
        <v>117</v>
      </c>
      <c r="AK20" s="117" t="s">
        <v>116</v>
      </c>
      <c r="AL20" s="128" t="s">
        <v>118</v>
      </c>
    </row>
    <row r="21" spans="2:38" ht="14.25">
      <c r="B21" s="44">
        <v>16</v>
      </c>
      <c r="C21" s="118"/>
      <c r="D21" s="47" t="s">
        <v>65</v>
      </c>
      <c r="E21" s="46">
        <v>3</v>
      </c>
      <c r="F21" s="119"/>
      <c r="G21" s="129"/>
      <c r="H21" s="47" t="s">
        <v>63</v>
      </c>
      <c r="I21" s="46">
        <v>3</v>
      </c>
      <c r="J21" s="117"/>
      <c r="K21" s="128"/>
      <c r="L21" s="117"/>
      <c r="M21" s="128"/>
      <c r="O21" s="10">
        <f t="shared" si="3"/>
        <v>0</v>
      </c>
      <c r="R21" s="43">
        <f t="shared" si="4"/>
        <v>0</v>
      </c>
      <c r="S21" s="43">
        <f t="shared" si="0"/>
        <v>0</v>
      </c>
      <c r="T21" s="43">
        <f t="shared" si="1"/>
        <v>0</v>
      </c>
      <c r="U21" s="43">
        <f t="shared" si="5"/>
        <v>0</v>
      </c>
      <c r="V21" s="43">
        <f t="shared" si="2"/>
        <v>0</v>
      </c>
      <c r="W21" s="43">
        <f t="shared" si="2"/>
        <v>0</v>
      </c>
      <c r="X21" s="43">
        <f t="shared" si="6"/>
        <v>0</v>
      </c>
      <c r="AA21" s="44">
        <v>16</v>
      </c>
      <c r="AB21" s="118" t="s">
        <v>107</v>
      </c>
      <c r="AC21" s="47" t="s">
        <v>65</v>
      </c>
      <c r="AD21" s="46">
        <v>3</v>
      </c>
      <c r="AE21" s="119" t="s">
        <v>110</v>
      </c>
      <c r="AF21" s="129" t="s">
        <v>112</v>
      </c>
      <c r="AG21" s="47" t="s">
        <v>63</v>
      </c>
      <c r="AH21" s="46">
        <v>3</v>
      </c>
      <c r="AI21" s="117" t="s">
        <v>114</v>
      </c>
      <c r="AJ21" s="128" t="s">
        <v>117</v>
      </c>
      <c r="AK21" s="117" t="s">
        <v>116</v>
      </c>
      <c r="AL21" s="128" t="s">
        <v>118</v>
      </c>
    </row>
    <row r="22" spans="2:38" ht="14.25">
      <c r="B22" s="44">
        <v>17</v>
      </c>
      <c r="C22" s="118"/>
      <c r="D22" s="47" t="s">
        <v>65</v>
      </c>
      <c r="E22" s="46">
        <v>3</v>
      </c>
      <c r="F22" s="119"/>
      <c r="G22" s="129"/>
      <c r="H22" s="47" t="s">
        <v>63</v>
      </c>
      <c r="I22" s="46">
        <v>3</v>
      </c>
      <c r="J22" s="117"/>
      <c r="K22" s="128"/>
      <c r="L22" s="117"/>
      <c r="M22" s="128"/>
      <c r="O22" s="10">
        <f t="shared" si="3"/>
        <v>0</v>
      </c>
      <c r="R22" s="43">
        <f t="shared" si="4"/>
        <v>0</v>
      </c>
      <c r="S22" s="43">
        <f t="shared" si="0"/>
        <v>0</v>
      </c>
      <c r="T22" s="43">
        <f t="shared" si="1"/>
        <v>0</v>
      </c>
      <c r="U22" s="43">
        <f t="shared" si="5"/>
        <v>0</v>
      </c>
      <c r="V22" s="43">
        <f aca="true" t="shared" si="7" ref="V22:V35">IF($C22="",0,IF(ISNUMBER(K22),0,1))</f>
        <v>0</v>
      </c>
      <c r="W22" s="43">
        <f aca="true" t="shared" si="8" ref="W22:W35">IF($C22="",0,IF(ISNUMBER(L22),0,1))</f>
        <v>0</v>
      </c>
      <c r="X22" s="43">
        <f t="shared" si="6"/>
        <v>0</v>
      </c>
      <c r="AA22" s="44">
        <v>17</v>
      </c>
      <c r="AB22" s="118" t="s">
        <v>107</v>
      </c>
      <c r="AC22" s="47" t="s">
        <v>65</v>
      </c>
      <c r="AD22" s="46">
        <v>3</v>
      </c>
      <c r="AE22" s="119" t="s">
        <v>110</v>
      </c>
      <c r="AF22" s="129" t="s">
        <v>112</v>
      </c>
      <c r="AG22" s="47" t="s">
        <v>63</v>
      </c>
      <c r="AH22" s="46">
        <v>3</v>
      </c>
      <c r="AI22" s="117" t="s">
        <v>114</v>
      </c>
      <c r="AJ22" s="128" t="s">
        <v>117</v>
      </c>
      <c r="AK22" s="117" t="s">
        <v>116</v>
      </c>
      <c r="AL22" s="128" t="s">
        <v>118</v>
      </c>
    </row>
    <row r="23" spans="2:38" ht="14.25">
      <c r="B23" s="44">
        <v>18</v>
      </c>
      <c r="C23" s="118"/>
      <c r="D23" s="47" t="s">
        <v>65</v>
      </c>
      <c r="E23" s="46">
        <v>3</v>
      </c>
      <c r="F23" s="119"/>
      <c r="G23" s="129"/>
      <c r="H23" s="47" t="s">
        <v>63</v>
      </c>
      <c r="I23" s="46">
        <v>3</v>
      </c>
      <c r="J23" s="117"/>
      <c r="K23" s="128"/>
      <c r="L23" s="117"/>
      <c r="M23" s="128"/>
      <c r="O23" s="10">
        <f t="shared" si="3"/>
        <v>0</v>
      </c>
      <c r="R23" s="43">
        <f t="shared" si="4"/>
        <v>0</v>
      </c>
      <c r="S23" s="43">
        <f t="shared" si="0"/>
        <v>0</v>
      </c>
      <c r="T23" s="43">
        <f t="shared" si="1"/>
        <v>0</v>
      </c>
      <c r="U23" s="43">
        <f t="shared" si="5"/>
        <v>0</v>
      </c>
      <c r="V23" s="43">
        <f t="shared" si="7"/>
        <v>0</v>
      </c>
      <c r="W23" s="43">
        <f t="shared" si="8"/>
        <v>0</v>
      </c>
      <c r="X23" s="43">
        <f t="shared" si="6"/>
        <v>0</v>
      </c>
      <c r="AA23" s="44">
        <v>18</v>
      </c>
      <c r="AB23" s="118" t="s">
        <v>107</v>
      </c>
      <c r="AC23" s="47" t="s">
        <v>65</v>
      </c>
      <c r="AD23" s="46">
        <v>3</v>
      </c>
      <c r="AE23" s="119" t="s">
        <v>110</v>
      </c>
      <c r="AF23" s="129" t="s">
        <v>112</v>
      </c>
      <c r="AG23" s="47" t="s">
        <v>63</v>
      </c>
      <c r="AH23" s="46">
        <v>3</v>
      </c>
      <c r="AI23" s="117" t="s">
        <v>114</v>
      </c>
      <c r="AJ23" s="128" t="s">
        <v>117</v>
      </c>
      <c r="AK23" s="117" t="s">
        <v>116</v>
      </c>
      <c r="AL23" s="128" t="s">
        <v>118</v>
      </c>
    </row>
    <row r="24" spans="2:38" ht="14.25">
      <c r="B24" s="44">
        <v>19</v>
      </c>
      <c r="C24" s="118"/>
      <c r="D24" s="47" t="s">
        <v>65</v>
      </c>
      <c r="E24" s="46">
        <v>3</v>
      </c>
      <c r="F24" s="119"/>
      <c r="G24" s="129"/>
      <c r="H24" s="47" t="s">
        <v>63</v>
      </c>
      <c r="I24" s="46">
        <v>3</v>
      </c>
      <c r="J24" s="117"/>
      <c r="K24" s="128"/>
      <c r="L24" s="117"/>
      <c r="M24" s="128"/>
      <c r="O24" s="10">
        <f t="shared" si="3"/>
        <v>0</v>
      </c>
      <c r="R24" s="43">
        <f t="shared" si="4"/>
        <v>0</v>
      </c>
      <c r="S24" s="43">
        <f t="shared" si="0"/>
        <v>0</v>
      </c>
      <c r="T24" s="43">
        <f t="shared" si="1"/>
        <v>0</v>
      </c>
      <c r="U24" s="43">
        <f t="shared" si="5"/>
        <v>0</v>
      </c>
      <c r="V24" s="43">
        <f t="shared" si="7"/>
        <v>0</v>
      </c>
      <c r="W24" s="43">
        <f t="shared" si="8"/>
        <v>0</v>
      </c>
      <c r="X24" s="43">
        <f t="shared" si="6"/>
        <v>0</v>
      </c>
      <c r="AA24" s="44">
        <v>19</v>
      </c>
      <c r="AB24" s="118" t="s">
        <v>107</v>
      </c>
      <c r="AC24" s="47" t="s">
        <v>65</v>
      </c>
      <c r="AD24" s="46">
        <v>3</v>
      </c>
      <c r="AE24" s="119" t="s">
        <v>110</v>
      </c>
      <c r="AF24" s="129" t="s">
        <v>112</v>
      </c>
      <c r="AG24" s="47" t="s">
        <v>63</v>
      </c>
      <c r="AH24" s="46">
        <v>3</v>
      </c>
      <c r="AI24" s="117" t="s">
        <v>114</v>
      </c>
      <c r="AJ24" s="128" t="s">
        <v>117</v>
      </c>
      <c r="AK24" s="117" t="s">
        <v>116</v>
      </c>
      <c r="AL24" s="128" t="s">
        <v>118</v>
      </c>
    </row>
    <row r="25" spans="2:38" ht="14.25">
      <c r="B25" s="44">
        <v>20</v>
      </c>
      <c r="C25" s="118"/>
      <c r="D25" s="47" t="s">
        <v>65</v>
      </c>
      <c r="E25" s="46">
        <v>3</v>
      </c>
      <c r="F25" s="119"/>
      <c r="G25" s="129"/>
      <c r="H25" s="47" t="s">
        <v>63</v>
      </c>
      <c r="I25" s="46">
        <v>3</v>
      </c>
      <c r="J25" s="117"/>
      <c r="K25" s="128"/>
      <c r="L25" s="117"/>
      <c r="M25" s="128"/>
      <c r="O25" s="10">
        <f t="shared" si="3"/>
        <v>0</v>
      </c>
      <c r="R25" s="43">
        <f t="shared" si="4"/>
        <v>0</v>
      </c>
      <c r="S25" s="43">
        <f t="shared" si="0"/>
        <v>0</v>
      </c>
      <c r="T25" s="43">
        <f t="shared" si="1"/>
        <v>0</v>
      </c>
      <c r="U25" s="43">
        <f t="shared" si="5"/>
        <v>0</v>
      </c>
      <c r="V25" s="43">
        <f t="shared" si="7"/>
        <v>0</v>
      </c>
      <c r="W25" s="43">
        <f t="shared" si="8"/>
        <v>0</v>
      </c>
      <c r="X25" s="43">
        <f t="shared" si="6"/>
        <v>0</v>
      </c>
      <c r="AA25" s="44">
        <v>20</v>
      </c>
      <c r="AB25" s="118" t="s">
        <v>107</v>
      </c>
      <c r="AC25" s="47" t="s">
        <v>65</v>
      </c>
      <c r="AD25" s="46">
        <v>3</v>
      </c>
      <c r="AE25" s="119" t="s">
        <v>110</v>
      </c>
      <c r="AF25" s="129" t="s">
        <v>112</v>
      </c>
      <c r="AG25" s="47" t="s">
        <v>63</v>
      </c>
      <c r="AH25" s="46">
        <v>3</v>
      </c>
      <c r="AI25" s="117" t="s">
        <v>114</v>
      </c>
      <c r="AJ25" s="128" t="s">
        <v>117</v>
      </c>
      <c r="AK25" s="117" t="s">
        <v>116</v>
      </c>
      <c r="AL25" s="128" t="s">
        <v>118</v>
      </c>
    </row>
    <row r="26" spans="2:38" ht="14.25">
      <c r="B26" s="44">
        <v>21</v>
      </c>
      <c r="C26" s="118"/>
      <c r="D26" s="47" t="s">
        <v>65</v>
      </c>
      <c r="E26" s="46">
        <v>3</v>
      </c>
      <c r="F26" s="119"/>
      <c r="G26" s="129"/>
      <c r="H26" s="47" t="s">
        <v>63</v>
      </c>
      <c r="I26" s="46">
        <v>3</v>
      </c>
      <c r="J26" s="117"/>
      <c r="K26" s="128"/>
      <c r="L26" s="117"/>
      <c r="M26" s="128"/>
      <c r="O26" s="10">
        <f t="shared" si="3"/>
        <v>0</v>
      </c>
      <c r="R26" s="43">
        <f t="shared" si="4"/>
        <v>0</v>
      </c>
      <c r="S26" s="43">
        <f t="shared" si="0"/>
        <v>0</v>
      </c>
      <c r="T26" s="43">
        <f t="shared" si="1"/>
        <v>0</v>
      </c>
      <c r="U26" s="43">
        <f t="shared" si="5"/>
        <v>0</v>
      </c>
      <c r="V26" s="43">
        <f t="shared" si="7"/>
        <v>0</v>
      </c>
      <c r="W26" s="43">
        <f t="shared" si="8"/>
        <v>0</v>
      </c>
      <c r="X26" s="43">
        <f t="shared" si="6"/>
        <v>0</v>
      </c>
      <c r="AA26" s="44">
        <v>21</v>
      </c>
      <c r="AB26" s="118" t="s">
        <v>107</v>
      </c>
      <c r="AC26" s="47" t="s">
        <v>65</v>
      </c>
      <c r="AD26" s="46">
        <v>3</v>
      </c>
      <c r="AE26" s="119" t="s">
        <v>110</v>
      </c>
      <c r="AF26" s="129" t="s">
        <v>112</v>
      </c>
      <c r="AG26" s="47" t="s">
        <v>63</v>
      </c>
      <c r="AH26" s="46">
        <v>3</v>
      </c>
      <c r="AI26" s="117" t="s">
        <v>114</v>
      </c>
      <c r="AJ26" s="128" t="s">
        <v>117</v>
      </c>
      <c r="AK26" s="117" t="s">
        <v>116</v>
      </c>
      <c r="AL26" s="128" t="s">
        <v>118</v>
      </c>
    </row>
    <row r="27" spans="2:38" ht="14.25">
      <c r="B27" s="44">
        <v>22</v>
      </c>
      <c r="C27" s="118"/>
      <c r="D27" s="47" t="s">
        <v>65</v>
      </c>
      <c r="E27" s="46">
        <v>3</v>
      </c>
      <c r="F27" s="119"/>
      <c r="G27" s="129"/>
      <c r="H27" s="47" t="s">
        <v>63</v>
      </c>
      <c r="I27" s="46">
        <v>3</v>
      </c>
      <c r="J27" s="117"/>
      <c r="K27" s="128"/>
      <c r="L27" s="117"/>
      <c r="M27" s="128"/>
      <c r="O27" s="10">
        <f t="shared" si="3"/>
        <v>0</v>
      </c>
      <c r="R27" s="43">
        <f t="shared" si="4"/>
        <v>0</v>
      </c>
      <c r="S27" s="43">
        <f t="shared" si="0"/>
        <v>0</v>
      </c>
      <c r="T27" s="43">
        <f t="shared" si="1"/>
        <v>0</v>
      </c>
      <c r="U27" s="43">
        <f t="shared" si="5"/>
        <v>0</v>
      </c>
      <c r="V27" s="43">
        <f t="shared" si="7"/>
        <v>0</v>
      </c>
      <c r="W27" s="43">
        <f t="shared" si="8"/>
        <v>0</v>
      </c>
      <c r="X27" s="43">
        <f t="shared" si="6"/>
        <v>0</v>
      </c>
      <c r="AA27" s="44">
        <v>22</v>
      </c>
      <c r="AB27" s="118" t="s">
        <v>107</v>
      </c>
      <c r="AC27" s="47" t="s">
        <v>65</v>
      </c>
      <c r="AD27" s="46">
        <v>3</v>
      </c>
      <c r="AE27" s="119" t="s">
        <v>110</v>
      </c>
      <c r="AF27" s="129" t="s">
        <v>112</v>
      </c>
      <c r="AG27" s="47" t="s">
        <v>63</v>
      </c>
      <c r="AH27" s="46">
        <v>3</v>
      </c>
      <c r="AI27" s="117" t="s">
        <v>114</v>
      </c>
      <c r="AJ27" s="128" t="s">
        <v>117</v>
      </c>
      <c r="AK27" s="117" t="s">
        <v>116</v>
      </c>
      <c r="AL27" s="128" t="s">
        <v>118</v>
      </c>
    </row>
    <row r="28" spans="2:38" ht="14.25">
      <c r="B28" s="44">
        <v>23</v>
      </c>
      <c r="C28" s="118"/>
      <c r="D28" s="47" t="s">
        <v>65</v>
      </c>
      <c r="E28" s="46">
        <v>3</v>
      </c>
      <c r="F28" s="119"/>
      <c r="G28" s="129"/>
      <c r="H28" s="47" t="s">
        <v>63</v>
      </c>
      <c r="I28" s="46">
        <v>3</v>
      </c>
      <c r="J28" s="117"/>
      <c r="K28" s="128"/>
      <c r="L28" s="117"/>
      <c r="M28" s="128"/>
      <c r="O28" s="10">
        <f t="shared" si="3"/>
        <v>0</v>
      </c>
      <c r="R28" s="43">
        <f t="shared" si="4"/>
        <v>0</v>
      </c>
      <c r="S28" s="43">
        <f t="shared" si="0"/>
        <v>0</v>
      </c>
      <c r="T28" s="43">
        <f t="shared" si="1"/>
        <v>0</v>
      </c>
      <c r="U28" s="43">
        <f t="shared" si="5"/>
        <v>0</v>
      </c>
      <c r="V28" s="43">
        <f t="shared" si="7"/>
        <v>0</v>
      </c>
      <c r="W28" s="43">
        <f t="shared" si="8"/>
        <v>0</v>
      </c>
      <c r="X28" s="43">
        <f t="shared" si="6"/>
        <v>0</v>
      </c>
      <c r="AA28" s="44">
        <v>23</v>
      </c>
      <c r="AB28" s="118" t="s">
        <v>107</v>
      </c>
      <c r="AC28" s="47" t="s">
        <v>65</v>
      </c>
      <c r="AD28" s="46">
        <v>3</v>
      </c>
      <c r="AE28" s="119" t="s">
        <v>110</v>
      </c>
      <c r="AF28" s="129" t="s">
        <v>112</v>
      </c>
      <c r="AG28" s="47" t="s">
        <v>63</v>
      </c>
      <c r="AH28" s="46">
        <v>3</v>
      </c>
      <c r="AI28" s="117" t="s">
        <v>114</v>
      </c>
      <c r="AJ28" s="128" t="s">
        <v>117</v>
      </c>
      <c r="AK28" s="117" t="s">
        <v>116</v>
      </c>
      <c r="AL28" s="128" t="s">
        <v>118</v>
      </c>
    </row>
    <row r="29" spans="2:38" ht="14.25">
      <c r="B29" s="44">
        <v>24</v>
      </c>
      <c r="C29" s="118"/>
      <c r="D29" s="47" t="s">
        <v>65</v>
      </c>
      <c r="E29" s="46">
        <v>3</v>
      </c>
      <c r="F29" s="119"/>
      <c r="G29" s="129"/>
      <c r="H29" s="47" t="s">
        <v>63</v>
      </c>
      <c r="I29" s="46">
        <v>3</v>
      </c>
      <c r="J29" s="117"/>
      <c r="K29" s="128"/>
      <c r="L29" s="117"/>
      <c r="M29" s="128"/>
      <c r="O29" s="10">
        <f t="shared" si="3"/>
        <v>0</v>
      </c>
      <c r="R29" s="43">
        <f t="shared" si="4"/>
        <v>0</v>
      </c>
      <c r="S29" s="43">
        <f t="shared" si="0"/>
        <v>0</v>
      </c>
      <c r="T29" s="43">
        <f t="shared" si="1"/>
        <v>0</v>
      </c>
      <c r="U29" s="43">
        <f t="shared" si="5"/>
        <v>0</v>
      </c>
      <c r="V29" s="43">
        <f t="shared" si="7"/>
        <v>0</v>
      </c>
      <c r="W29" s="43">
        <f t="shared" si="8"/>
        <v>0</v>
      </c>
      <c r="X29" s="43">
        <f t="shared" si="6"/>
        <v>0</v>
      </c>
      <c r="AA29" s="44">
        <v>24</v>
      </c>
      <c r="AB29" s="118" t="s">
        <v>107</v>
      </c>
      <c r="AC29" s="47" t="s">
        <v>65</v>
      </c>
      <c r="AD29" s="46">
        <v>3</v>
      </c>
      <c r="AE29" s="119" t="s">
        <v>110</v>
      </c>
      <c r="AF29" s="129" t="s">
        <v>112</v>
      </c>
      <c r="AG29" s="47" t="s">
        <v>63</v>
      </c>
      <c r="AH29" s="46">
        <v>3</v>
      </c>
      <c r="AI29" s="117" t="s">
        <v>114</v>
      </c>
      <c r="AJ29" s="128" t="s">
        <v>117</v>
      </c>
      <c r="AK29" s="117" t="s">
        <v>116</v>
      </c>
      <c r="AL29" s="128" t="s">
        <v>118</v>
      </c>
    </row>
    <row r="30" spans="2:38" ht="14.25">
      <c r="B30" s="44">
        <v>25</v>
      </c>
      <c r="C30" s="118"/>
      <c r="D30" s="47" t="s">
        <v>65</v>
      </c>
      <c r="E30" s="46">
        <v>3</v>
      </c>
      <c r="F30" s="119"/>
      <c r="G30" s="129"/>
      <c r="H30" s="47" t="s">
        <v>63</v>
      </c>
      <c r="I30" s="46">
        <v>3</v>
      </c>
      <c r="J30" s="117"/>
      <c r="K30" s="128"/>
      <c r="L30" s="117"/>
      <c r="M30" s="128"/>
      <c r="O30" s="10">
        <f t="shared" si="3"/>
        <v>0</v>
      </c>
      <c r="R30" s="43">
        <f t="shared" si="4"/>
        <v>0</v>
      </c>
      <c r="S30" s="43">
        <f t="shared" si="0"/>
        <v>0</v>
      </c>
      <c r="T30" s="43">
        <f t="shared" si="1"/>
        <v>0</v>
      </c>
      <c r="U30" s="43">
        <f t="shared" si="5"/>
        <v>0</v>
      </c>
      <c r="V30" s="43">
        <f t="shared" si="7"/>
        <v>0</v>
      </c>
      <c r="W30" s="43">
        <f t="shared" si="8"/>
        <v>0</v>
      </c>
      <c r="X30" s="43">
        <f t="shared" si="6"/>
        <v>0</v>
      </c>
      <c r="AA30" s="44">
        <v>25</v>
      </c>
      <c r="AB30" s="118" t="s">
        <v>107</v>
      </c>
      <c r="AC30" s="47" t="s">
        <v>65</v>
      </c>
      <c r="AD30" s="46">
        <v>3</v>
      </c>
      <c r="AE30" s="119" t="s">
        <v>110</v>
      </c>
      <c r="AF30" s="129" t="s">
        <v>112</v>
      </c>
      <c r="AG30" s="47" t="s">
        <v>63</v>
      </c>
      <c r="AH30" s="46">
        <v>3</v>
      </c>
      <c r="AI30" s="117" t="s">
        <v>114</v>
      </c>
      <c r="AJ30" s="128" t="s">
        <v>117</v>
      </c>
      <c r="AK30" s="117" t="s">
        <v>116</v>
      </c>
      <c r="AL30" s="128" t="s">
        <v>118</v>
      </c>
    </row>
    <row r="31" spans="2:38" ht="14.25">
      <c r="B31" s="44">
        <v>26</v>
      </c>
      <c r="C31" s="118"/>
      <c r="D31" s="47" t="s">
        <v>65</v>
      </c>
      <c r="E31" s="46">
        <v>3</v>
      </c>
      <c r="F31" s="119"/>
      <c r="G31" s="129"/>
      <c r="H31" s="47" t="s">
        <v>63</v>
      </c>
      <c r="I31" s="46">
        <v>3</v>
      </c>
      <c r="J31" s="117"/>
      <c r="K31" s="128"/>
      <c r="L31" s="117"/>
      <c r="M31" s="128"/>
      <c r="O31" s="10">
        <f aca="true" t="shared" si="9" ref="O31:O35">IF(SUM(Q31:Y31)=0,0,$R$5)</f>
        <v>0</v>
      </c>
      <c r="R31" s="43">
        <f t="shared" si="4"/>
        <v>0</v>
      </c>
      <c r="S31" s="43">
        <f t="shared" si="0"/>
        <v>0</v>
      </c>
      <c r="T31" s="43">
        <f t="shared" si="1"/>
        <v>0</v>
      </c>
      <c r="U31" s="43">
        <f aca="true" t="shared" si="10" ref="U31:U35">IF($C31="",0,IF(ISNUMBER(J31),0,1))</f>
        <v>0</v>
      </c>
      <c r="V31" s="43">
        <f t="shared" si="7"/>
        <v>0</v>
      </c>
      <c r="W31" s="43">
        <f t="shared" si="8"/>
        <v>0</v>
      </c>
      <c r="X31" s="43">
        <f aca="true" t="shared" si="11" ref="X31:X35">IF($C31="",0,IF(ISNUMBER(M31),0,1))</f>
        <v>0</v>
      </c>
      <c r="AA31" s="44">
        <v>26</v>
      </c>
      <c r="AB31" s="118" t="s">
        <v>107</v>
      </c>
      <c r="AC31" s="47" t="s">
        <v>65</v>
      </c>
      <c r="AD31" s="46">
        <v>3</v>
      </c>
      <c r="AE31" s="119" t="s">
        <v>110</v>
      </c>
      <c r="AF31" s="129" t="s">
        <v>112</v>
      </c>
      <c r="AG31" s="47" t="s">
        <v>63</v>
      </c>
      <c r="AH31" s="46">
        <v>3</v>
      </c>
      <c r="AI31" s="117" t="s">
        <v>114</v>
      </c>
      <c r="AJ31" s="128" t="s">
        <v>117</v>
      </c>
      <c r="AK31" s="117" t="s">
        <v>116</v>
      </c>
      <c r="AL31" s="128" t="s">
        <v>118</v>
      </c>
    </row>
    <row r="32" spans="2:38" ht="14.25">
      <c r="B32" s="44">
        <v>27</v>
      </c>
      <c r="C32" s="118"/>
      <c r="D32" s="47" t="s">
        <v>65</v>
      </c>
      <c r="E32" s="46">
        <v>3</v>
      </c>
      <c r="F32" s="119"/>
      <c r="G32" s="129"/>
      <c r="H32" s="47" t="s">
        <v>63</v>
      </c>
      <c r="I32" s="46">
        <v>3</v>
      </c>
      <c r="J32" s="117"/>
      <c r="K32" s="128"/>
      <c r="L32" s="117"/>
      <c r="M32" s="128"/>
      <c r="O32" s="10">
        <f t="shared" si="9"/>
        <v>0</v>
      </c>
      <c r="R32" s="43">
        <f t="shared" si="4"/>
        <v>0</v>
      </c>
      <c r="S32" s="43">
        <f t="shared" si="0"/>
        <v>0</v>
      </c>
      <c r="T32" s="43">
        <f t="shared" si="1"/>
        <v>0</v>
      </c>
      <c r="U32" s="43">
        <f t="shared" si="10"/>
        <v>0</v>
      </c>
      <c r="V32" s="43">
        <f t="shared" si="7"/>
        <v>0</v>
      </c>
      <c r="W32" s="43">
        <f t="shared" si="8"/>
        <v>0</v>
      </c>
      <c r="X32" s="43">
        <f t="shared" si="11"/>
        <v>0</v>
      </c>
      <c r="AA32" s="44">
        <v>27</v>
      </c>
      <c r="AB32" s="118" t="s">
        <v>107</v>
      </c>
      <c r="AC32" s="47" t="s">
        <v>65</v>
      </c>
      <c r="AD32" s="46">
        <v>3</v>
      </c>
      <c r="AE32" s="119" t="s">
        <v>110</v>
      </c>
      <c r="AF32" s="129" t="s">
        <v>112</v>
      </c>
      <c r="AG32" s="47" t="s">
        <v>63</v>
      </c>
      <c r="AH32" s="46">
        <v>3</v>
      </c>
      <c r="AI32" s="117" t="s">
        <v>114</v>
      </c>
      <c r="AJ32" s="128" t="s">
        <v>117</v>
      </c>
      <c r="AK32" s="117" t="s">
        <v>116</v>
      </c>
      <c r="AL32" s="128" t="s">
        <v>118</v>
      </c>
    </row>
    <row r="33" spans="2:38" ht="14.25">
      <c r="B33" s="44">
        <v>28</v>
      </c>
      <c r="C33" s="118"/>
      <c r="D33" s="47" t="s">
        <v>65</v>
      </c>
      <c r="E33" s="46">
        <v>3</v>
      </c>
      <c r="F33" s="119"/>
      <c r="G33" s="129"/>
      <c r="H33" s="47" t="s">
        <v>63</v>
      </c>
      <c r="I33" s="46">
        <v>3</v>
      </c>
      <c r="J33" s="117"/>
      <c r="K33" s="128"/>
      <c r="L33" s="117"/>
      <c r="M33" s="128"/>
      <c r="O33" s="10">
        <f t="shared" si="9"/>
        <v>0</v>
      </c>
      <c r="R33" s="43">
        <f t="shared" si="4"/>
        <v>0</v>
      </c>
      <c r="S33" s="43">
        <f t="shared" si="0"/>
        <v>0</v>
      </c>
      <c r="T33" s="43">
        <f t="shared" si="1"/>
        <v>0</v>
      </c>
      <c r="U33" s="43">
        <f t="shared" si="10"/>
        <v>0</v>
      </c>
      <c r="V33" s="43">
        <f t="shared" si="7"/>
        <v>0</v>
      </c>
      <c r="W33" s="43">
        <f t="shared" si="8"/>
        <v>0</v>
      </c>
      <c r="X33" s="43">
        <f t="shared" si="11"/>
        <v>0</v>
      </c>
      <c r="AA33" s="44">
        <v>28</v>
      </c>
      <c r="AB33" s="118" t="s">
        <v>107</v>
      </c>
      <c r="AC33" s="47" t="s">
        <v>65</v>
      </c>
      <c r="AD33" s="46">
        <v>3</v>
      </c>
      <c r="AE33" s="119" t="s">
        <v>110</v>
      </c>
      <c r="AF33" s="129" t="s">
        <v>112</v>
      </c>
      <c r="AG33" s="47" t="s">
        <v>63</v>
      </c>
      <c r="AH33" s="46">
        <v>3</v>
      </c>
      <c r="AI33" s="117" t="s">
        <v>114</v>
      </c>
      <c r="AJ33" s="128" t="s">
        <v>117</v>
      </c>
      <c r="AK33" s="117" t="s">
        <v>116</v>
      </c>
      <c r="AL33" s="128" t="s">
        <v>118</v>
      </c>
    </row>
    <row r="34" spans="2:38" ht="14.25">
      <c r="B34" s="44">
        <v>29</v>
      </c>
      <c r="C34" s="118"/>
      <c r="D34" s="47" t="s">
        <v>65</v>
      </c>
      <c r="E34" s="46">
        <v>3</v>
      </c>
      <c r="F34" s="119"/>
      <c r="G34" s="129"/>
      <c r="H34" s="47" t="s">
        <v>63</v>
      </c>
      <c r="I34" s="46">
        <v>3</v>
      </c>
      <c r="J34" s="117"/>
      <c r="K34" s="128"/>
      <c r="L34" s="117"/>
      <c r="M34" s="128"/>
      <c r="O34" s="10">
        <f t="shared" si="9"/>
        <v>0</v>
      </c>
      <c r="R34" s="43">
        <f t="shared" si="4"/>
        <v>0</v>
      </c>
      <c r="S34" s="43">
        <f t="shared" si="0"/>
        <v>0</v>
      </c>
      <c r="T34" s="43">
        <f t="shared" si="1"/>
        <v>0</v>
      </c>
      <c r="U34" s="43">
        <f t="shared" si="10"/>
        <v>0</v>
      </c>
      <c r="V34" s="43">
        <f t="shared" si="7"/>
        <v>0</v>
      </c>
      <c r="W34" s="43">
        <f t="shared" si="8"/>
        <v>0</v>
      </c>
      <c r="X34" s="43">
        <f t="shared" si="11"/>
        <v>0</v>
      </c>
      <c r="AA34" s="44">
        <v>29</v>
      </c>
      <c r="AB34" s="118" t="s">
        <v>107</v>
      </c>
      <c r="AC34" s="47" t="s">
        <v>65</v>
      </c>
      <c r="AD34" s="46">
        <v>3</v>
      </c>
      <c r="AE34" s="119" t="s">
        <v>110</v>
      </c>
      <c r="AF34" s="129" t="s">
        <v>112</v>
      </c>
      <c r="AG34" s="47" t="s">
        <v>63</v>
      </c>
      <c r="AH34" s="46">
        <v>3</v>
      </c>
      <c r="AI34" s="117" t="s">
        <v>114</v>
      </c>
      <c r="AJ34" s="128" t="s">
        <v>117</v>
      </c>
      <c r="AK34" s="117" t="s">
        <v>116</v>
      </c>
      <c r="AL34" s="128" t="s">
        <v>118</v>
      </c>
    </row>
    <row r="35" spans="2:38" ht="14.25">
      <c r="B35" s="44">
        <v>30</v>
      </c>
      <c r="C35" s="118"/>
      <c r="D35" s="47" t="s">
        <v>65</v>
      </c>
      <c r="E35" s="46">
        <v>3</v>
      </c>
      <c r="F35" s="119"/>
      <c r="G35" s="129"/>
      <c r="H35" s="47" t="s">
        <v>63</v>
      </c>
      <c r="I35" s="46">
        <v>3</v>
      </c>
      <c r="J35" s="119"/>
      <c r="K35" s="129"/>
      <c r="L35" s="119"/>
      <c r="M35" s="129"/>
      <c r="O35" s="10">
        <f t="shared" si="9"/>
        <v>0</v>
      </c>
      <c r="R35" s="43">
        <f t="shared" si="4"/>
        <v>0</v>
      </c>
      <c r="S35" s="43">
        <f t="shared" si="0"/>
        <v>0</v>
      </c>
      <c r="T35" s="43">
        <f t="shared" si="1"/>
        <v>0</v>
      </c>
      <c r="U35" s="43">
        <f t="shared" si="10"/>
        <v>0</v>
      </c>
      <c r="V35" s="43">
        <f t="shared" si="7"/>
        <v>0</v>
      </c>
      <c r="W35" s="43">
        <f t="shared" si="8"/>
        <v>0</v>
      </c>
      <c r="X35" s="43">
        <f t="shared" si="11"/>
        <v>0</v>
      </c>
      <c r="AA35" s="44">
        <v>30</v>
      </c>
      <c r="AB35" s="118" t="s">
        <v>107</v>
      </c>
      <c r="AC35" s="47" t="s">
        <v>65</v>
      </c>
      <c r="AD35" s="46">
        <v>3</v>
      </c>
      <c r="AE35" s="119" t="s">
        <v>110</v>
      </c>
      <c r="AF35" s="129" t="s">
        <v>112</v>
      </c>
      <c r="AG35" s="47" t="s">
        <v>63</v>
      </c>
      <c r="AH35" s="46">
        <v>3</v>
      </c>
      <c r="AI35" s="119" t="s">
        <v>114</v>
      </c>
      <c r="AJ35" s="129" t="s">
        <v>117</v>
      </c>
      <c r="AK35" s="119" t="s">
        <v>116</v>
      </c>
      <c r="AL35" s="129" t="s">
        <v>118</v>
      </c>
    </row>
    <row r="36" spans="2:38" ht="14.4" thickBot="1">
      <c r="B36" s="48">
        <v>31</v>
      </c>
      <c r="C36" s="49" t="s">
        <v>13</v>
      </c>
      <c r="D36" s="50"/>
      <c r="E36" s="51"/>
      <c r="F36" s="96">
        <f>SUM(F6:F35)</f>
        <v>1.547</v>
      </c>
      <c r="G36" s="98">
        <f>SUM(G6:G35)</f>
        <v>0.038</v>
      </c>
      <c r="H36" s="50"/>
      <c r="I36" s="51"/>
      <c r="J36" s="96">
        <f>SUM(J6:J35)</f>
        <v>90.5</v>
      </c>
      <c r="K36" s="98">
        <f>SUM(K6:K35)</f>
        <v>163.5</v>
      </c>
      <c r="L36" s="96">
        <f>SUM(L6:L35)</f>
        <v>1</v>
      </c>
      <c r="M36" s="98">
        <f>SUM(M6:M35)</f>
        <v>1.17</v>
      </c>
      <c r="O36" s="53"/>
      <c r="R36" s="54"/>
      <c r="S36" s="54"/>
      <c r="T36" s="54"/>
      <c r="U36" s="54"/>
      <c r="V36" s="54"/>
      <c r="W36" s="54"/>
      <c r="X36" s="54"/>
      <c r="AA36" s="48">
        <v>31</v>
      </c>
      <c r="AB36" s="49" t="s">
        <v>13</v>
      </c>
      <c r="AC36" s="50"/>
      <c r="AD36" s="51"/>
      <c r="AE36" s="52" t="s">
        <v>232</v>
      </c>
      <c r="AF36" s="52" t="s">
        <v>233</v>
      </c>
      <c r="AG36" s="50"/>
      <c r="AH36" s="51"/>
      <c r="AI36" s="96" t="s">
        <v>234</v>
      </c>
      <c r="AJ36" s="96" t="s">
        <v>236</v>
      </c>
      <c r="AK36" s="52" t="s">
        <v>235</v>
      </c>
      <c r="AL36" s="52" t="s">
        <v>237</v>
      </c>
    </row>
    <row r="37" ht="14.25"/>
    <row r="38" spans="2:40" s="55" customFormat="1" ht="14.25">
      <c r="B38" s="163" t="s">
        <v>39</v>
      </c>
      <c r="C38" s="163"/>
      <c r="M38" s="56"/>
      <c r="N38" s="56"/>
      <c r="O38" s="56"/>
      <c r="P38" s="56"/>
      <c r="Q38" s="34"/>
      <c r="R38" s="56"/>
      <c r="S38" s="56"/>
      <c r="T38" s="56"/>
      <c r="U38" s="56"/>
      <c r="V38" s="56"/>
      <c r="W38" s="56"/>
      <c r="X38" s="56"/>
      <c r="Y38" s="34"/>
      <c r="AN38" s="34"/>
    </row>
    <row r="39" spans="2:40" s="55" customFormat="1" ht="14.25">
      <c r="B39" s="57"/>
      <c r="C39" s="58"/>
      <c r="M39" s="56"/>
      <c r="N39" s="56"/>
      <c r="O39" s="56"/>
      <c r="P39" s="56"/>
      <c r="Q39" s="34"/>
      <c r="R39" s="56"/>
      <c r="S39" s="56"/>
      <c r="T39" s="56"/>
      <c r="U39" s="56"/>
      <c r="V39" s="56"/>
      <c r="W39" s="56"/>
      <c r="X39" s="56"/>
      <c r="Y39" s="34"/>
      <c r="AN39" s="34"/>
    </row>
    <row r="40" spans="2:40" s="55" customFormat="1" ht="14.25">
      <c r="B40" s="11"/>
      <c r="C40" s="59" t="s">
        <v>40</v>
      </c>
      <c r="M40" s="56"/>
      <c r="N40" s="56"/>
      <c r="O40" s="56"/>
      <c r="P40" s="56"/>
      <c r="Q40" s="34"/>
      <c r="R40" s="56"/>
      <c r="S40" s="56"/>
      <c r="T40" s="56"/>
      <c r="U40" s="56"/>
      <c r="V40" s="56"/>
      <c r="W40" s="56"/>
      <c r="X40" s="56"/>
      <c r="Y40" s="34"/>
      <c r="AN40" s="34"/>
    </row>
    <row r="41" spans="2:40" s="55" customFormat="1" ht="14.25">
      <c r="B41" s="57"/>
      <c r="C41" s="58"/>
      <c r="M41" s="56"/>
      <c r="N41" s="56"/>
      <c r="O41" s="56"/>
      <c r="P41" s="56"/>
      <c r="Q41" s="34"/>
      <c r="R41" s="56"/>
      <c r="S41" s="56"/>
      <c r="T41" s="56"/>
      <c r="U41" s="56"/>
      <c r="V41" s="56"/>
      <c r="W41" s="56"/>
      <c r="X41" s="56"/>
      <c r="Y41" s="34"/>
      <c r="AN41" s="34"/>
    </row>
    <row r="42" spans="2:40" s="55" customFormat="1" ht="14.25">
      <c r="B42" s="60"/>
      <c r="C42" s="59" t="s">
        <v>41</v>
      </c>
      <c r="M42" s="56"/>
      <c r="N42" s="56"/>
      <c r="O42" s="56"/>
      <c r="P42" s="56"/>
      <c r="Q42" s="34"/>
      <c r="R42" s="56"/>
      <c r="S42" s="56"/>
      <c r="T42" s="56"/>
      <c r="U42" s="56"/>
      <c r="V42" s="56"/>
      <c r="W42" s="56"/>
      <c r="X42" s="56"/>
      <c r="Y42" s="34"/>
      <c r="AN42" s="34"/>
    </row>
    <row r="43" spans="2:40" s="55" customFormat="1" ht="14.25">
      <c r="B43" s="61"/>
      <c r="C43" s="59"/>
      <c r="M43" s="56"/>
      <c r="N43" s="56"/>
      <c r="O43" s="56"/>
      <c r="P43" s="56"/>
      <c r="Q43" s="34"/>
      <c r="R43" s="56"/>
      <c r="S43" s="56"/>
      <c r="T43" s="56"/>
      <c r="U43" s="56"/>
      <c r="V43" s="56"/>
      <c r="W43" s="56"/>
      <c r="X43" s="56"/>
      <c r="Y43" s="34"/>
      <c r="AN43" s="34"/>
    </row>
    <row r="44" spans="2:40" s="55" customFormat="1" ht="14.25">
      <c r="B44" s="62"/>
      <c r="C44" s="59" t="s">
        <v>42</v>
      </c>
      <c r="M44" s="56"/>
      <c r="N44" s="56"/>
      <c r="O44" s="56"/>
      <c r="P44" s="56"/>
      <c r="Q44" s="34"/>
      <c r="R44" s="56"/>
      <c r="S44" s="56"/>
      <c r="T44" s="56"/>
      <c r="U44" s="56"/>
      <c r="V44" s="56"/>
      <c r="W44" s="56"/>
      <c r="X44" s="56"/>
      <c r="Y44" s="34"/>
      <c r="AN44" s="34"/>
    </row>
    <row r="45" spans="1:40" s="65" customFormat="1" ht="14.4" thickBot="1">
      <c r="A45" s="63"/>
      <c r="B45" s="63"/>
      <c r="C45" s="64"/>
      <c r="M45" s="66"/>
      <c r="N45" s="66"/>
      <c r="O45" s="56"/>
      <c r="P45" s="56"/>
      <c r="Q45" s="34"/>
      <c r="R45" s="56"/>
      <c r="S45" s="56"/>
      <c r="T45" s="56"/>
      <c r="U45" s="56"/>
      <c r="V45" s="56"/>
      <c r="W45" s="56"/>
      <c r="X45" s="56"/>
      <c r="Y45" s="34"/>
      <c r="AN45" s="34"/>
    </row>
    <row r="46" spans="2:40" s="65" customFormat="1" ht="15.6" thickBot="1">
      <c r="B46" s="68" t="s">
        <v>183</v>
      </c>
      <c r="C46" s="69"/>
      <c r="D46" s="70"/>
      <c r="E46" s="70"/>
      <c r="F46" s="70"/>
      <c r="G46" s="70"/>
      <c r="H46" s="70"/>
      <c r="I46" s="70"/>
      <c r="J46" s="70"/>
      <c r="K46" s="70"/>
      <c r="L46" s="70"/>
      <c r="M46" s="71"/>
      <c r="N46" s="66"/>
      <c r="O46" s="56"/>
      <c r="P46" s="56"/>
      <c r="Q46" s="34"/>
      <c r="R46" s="56"/>
      <c r="S46" s="56"/>
      <c r="T46" s="56"/>
      <c r="U46" s="56"/>
      <c r="V46" s="56"/>
      <c r="W46" s="56"/>
      <c r="X46" s="56"/>
      <c r="Y46" s="34"/>
      <c r="AN46" s="34"/>
    </row>
    <row r="47" spans="2:40" s="67" customFormat="1" ht="14.25">
      <c r="B47" s="74"/>
      <c r="C47" s="75"/>
      <c r="D47" s="74"/>
      <c r="E47" s="74"/>
      <c r="F47" s="74"/>
      <c r="H47" s="74"/>
      <c r="I47" s="74"/>
      <c r="M47" s="72"/>
      <c r="N47" s="72"/>
      <c r="O47" s="73"/>
      <c r="P47" s="72"/>
      <c r="Q47" s="34"/>
      <c r="R47" s="73"/>
      <c r="S47" s="73"/>
      <c r="T47" s="72"/>
      <c r="U47" s="72"/>
      <c r="V47" s="72"/>
      <c r="W47" s="72"/>
      <c r="X47" s="72"/>
      <c r="Y47" s="34"/>
      <c r="AN47" s="34"/>
    </row>
    <row r="48" spans="17:40" ht="14.25" hidden="1">
      <c r="Q48" s="77"/>
      <c r="R48" s="78"/>
      <c r="S48" s="78"/>
      <c r="Y48" s="77"/>
      <c r="AN48" s="77"/>
    </row>
    <row r="49" spans="17:40" ht="14.25" hidden="1">
      <c r="Q49" s="77"/>
      <c r="Y49" s="77"/>
      <c r="AN49" s="77"/>
    </row>
    <row r="50" spans="17:40" ht="14.25" hidden="1">
      <c r="Q50" s="77"/>
      <c r="Y50" s="77"/>
      <c r="AN50" s="77"/>
    </row>
    <row r="51" spans="17:40" ht="14.25" hidden="1">
      <c r="Q51" s="77"/>
      <c r="Y51" s="77"/>
      <c r="AN51" s="77"/>
    </row>
    <row r="52" spans="17:40" ht="14.25" hidden="1">
      <c r="Q52" s="77"/>
      <c r="Y52" s="77"/>
      <c r="AN52" s="77"/>
    </row>
    <row r="53" spans="17:40" ht="14.25" hidden="1">
      <c r="Q53" s="77"/>
      <c r="Y53" s="77"/>
      <c r="AN53" s="77"/>
    </row>
    <row r="54" spans="17:40" ht="14.25" hidden="1">
      <c r="Q54" s="76"/>
      <c r="Y54" s="76"/>
      <c r="AN54" s="76"/>
    </row>
    <row r="55" spans="17:40" ht="14.25" hidden="1">
      <c r="Q55" s="76"/>
      <c r="Y55" s="76"/>
      <c r="AN55" s="76"/>
    </row>
    <row r="56" spans="17:40" ht="14.25" hidden="1">
      <c r="Q56" s="76"/>
      <c r="Y56" s="76"/>
      <c r="AN56" s="76"/>
    </row>
    <row r="57" spans="17:40" ht="14.25" hidden="1">
      <c r="Q57" s="76"/>
      <c r="Y57" s="76"/>
      <c r="AN57" s="76"/>
    </row>
    <row r="58" spans="17:40" ht="14.25" hidden="1">
      <c r="Q58" s="76"/>
      <c r="Y58" s="76"/>
      <c r="AN58" s="76"/>
    </row>
    <row r="59" spans="17:40" ht="14.25" hidden="1">
      <c r="Q59" s="76"/>
      <c r="Y59" s="76"/>
      <c r="AN59" s="76"/>
    </row>
    <row r="60" spans="17:40" ht="14.25" hidden="1">
      <c r="Q60" s="76"/>
      <c r="Y60" s="76"/>
      <c r="AN60" s="76"/>
    </row>
    <row r="61" spans="17:40" ht="14.25" hidden="1">
      <c r="Q61" s="76"/>
      <c r="Y61" s="76"/>
      <c r="AN61" s="76"/>
    </row>
    <row r="62" spans="17:40" ht="14.25" hidden="1">
      <c r="Q62" s="76"/>
      <c r="Y62" s="76"/>
      <c r="AN62" s="76"/>
    </row>
    <row r="63" ht="14.25" hidden="1"/>
    <row r="64" ht="14.25" hidden="1"/>
    <row r="65" ht="14.25" hidden="1"/>
    <row r="66" ht="14.25" hidden="1"/>
    <row r="67" ht="14.25" hidden="1"/>
    <row r="68" ht="14.25" hidden="1"/>
    <row r="69" ht="14.25" hidden="1"/>
    <row r="70" ht="14.25" hidden="1"/>
  </sheetData>
  <sheetProtection algorithmName="SHA-512" hashValue="68mlxxXiP6t5C40z+NEaj2FH1eaA26ARskb1+B/e4c2OPlwZrhi2WxVMKozLrG7CdLSXw7N8lvga8uBpA0HhAA==" saltValue="pIS8epMpRX7waVQe5ZlI9Q==" spinCount="100000" sheet="1" objects="1" scenarios="1"/>
  <mergeCells count="24">
    <mergeCell ref="B38:C38"/>
    <mergeCell ref="C3:C4"/>
    <mergeCell ref="B3:B4"/>
    <mergeCell ref="E3:E4"/>
    <mergeCell ref="D3:D4"/>
    <mergeCell ref="H3:H4"/>
    <mergeCell ref="G3:G4"/>
    <mergeCell ref="F3:F4"/>
    <mergeCell ref="I3:I4"/>
    <mergeCell ref="AA3:AA4"/>
    <mergeCell ref="R3:X3"/>
    <mergeCell ref="J3:K3"/>
    <mergeCell ref="L3:M3"/>
    <mergeCell ref="R4:X4"/>
    <mergeCell ref="O3:O4"/>
    <mergeCell ref="AG3:AG4"/>
    <mergeCell ref="AH3:AH4"/>
    <mergeCell ref="AI3:AJ3"/>
    <mergeCell ref="AK3:AL3"/>
    <mergeCell ref="AB3:AB4"/>
    <mergeCell ref="AC3:AC4"/>
    <mergeCell ref="AD3:AD4"/>
    <mergeCell ref="AE3:AE4"/>
    <mergeCell ref="AF3:AF4"/>
  </mergeCells>
  <conditionalFormatting sqref="O6:O35">
    <cfRule type="cellIs" priority="2" dxfId="0" operator="equal">
      <formula>0</formula>
    </cfRule>
  </conditionalFormatting>
  <printOptions horizontalCentered="1"/>
  <pageMargins left="0.3937007874015748" right="0.3937007874015748" top="0.7874015748031497" bottom="0.7874015748031497" header="0.31496062992125984" footer="0.31496062992125984"/>
  <pageSetup fitToHeight="1" fitToWidth="1" horizontalDpi="600" verticalDpi="600" orientation="landscape" paperSize="9" scale="68" r:id="rId2"/>
  <headerFooter>
    <oddHeader>&amp;L&amp;9&amp;K857362Page &amp;P of &amp;N&amp;C&amp;9 &amp;K8573622018 annual performance report tables - small company return&amp;R&amp;9&amp;G</oddHeader>
    <oddFooter>&amp;L&amp;9&amp;K857362&amp;A&amp;R&amp;9&amp;K857362Printed: &amp;D &amp;T</oddFoot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3"/>
  <sheetViews>
    <sheetView workbookViewId="0" topLeftCell="A1"/>
  </sheetViews>
  <sheetFormatPr defaultColWidth="8.75390625" defaultRowHeight="14.25"/>
  <cols>
    <col min="1" max="1" width="37.625" style="3" bestFit="1" customWidth="1"/>
    <col min="2" max="2" width="36.25390625" style="3" customWidth="1"/>
    <col min="3" max="16384" width="8.75390625" style="3" customWidth="1"/>
  </cols>
  <sheetData>
    <row r="1" spans="1:2" ht="20.4">
      <c r="A1" s="1" t="s">
        <v>77</v>
      </c>
      <c r="B1" s="1"/>
    </row>
    <row r="2" spans="1:2" ht="14.25">
      <c r="A2" s="28"/>
      <c r="B2" s="28"/>
    </row>
    <row r="3" spans="1:2" s="5" customFormat="1" ht="14.25">
      <c r="A3" s="29" t="s">
        <v>45</v>
      </c>
      <c r="B3" s="29" t="s">
        <v>46</v>
      </c>
    </row>
    <row r="4" spans="1:2" ht="14.25">
      <c r="A4" s="3" t="s">
        <v>47</v>
      </c>
      <c r="B4" s="3" t="s">
        <v>48</v>
      </c>
    </row>
    <row r="5" spans="1:2" ht="14.25">
      <c r="A5" s="3" t="s">
        <v>49</v>
      </c>
      <c r="B5" s="3" t="s">
        <v>50</v>
      </c>
    </row>
    <row r="6" spans="1:2" ht="14.25">
      <c r="A6" s="3" t="s">
        <v>88</v>
      </c>
      <c r="B6" s="3" t="s">
        <v>87</v>
      </c>
    </row>
    <row r="7" spans="1:2" ht="14.25">
      <c r="A7" s="3" t="s">
        <v>1</v>
      </c>
      <c r="B7" s="3" t="s">
        <v>51</v>
      </c>
    </row>
    <row r="8" spans="1:2" ht="14.25">
      <c r="A8" s="3" t="s">
        <v>89</v>
      </c>
      <c r="B8" s="3" t="s">
        <v>86</v>
      </c>
    </row>
    <row r="9" spans="1:2" ht="14.25">
      <c r="A9" s="3" t="s">
        <v>52</v>
      </c>
      <c r="B9" s="3" t="s">
        <v>53</v>
      </c>
    </row>
    <row r="10" spans="1:2" ht="14.25">
      <c r="A10" s="3" t="s">
        <v>99</v>
      </c>
      <c r="B10" s="3" t="s">
        <v>54</v>
      </c>
    </row>
    <row r="11" spans="1:2" ht="14.25">
      <c r="A11" s="3" t="s">
        <v>78</v>
      </c>
      <c r="B11" s="3" t="s">
        <v>79</v>
      </c>
    </row>
    <row r="12" spans="1:2" ht="14.25">
      <c r="A12" s="3" t="s">
        <v>55</v>
      </c>
      <c r="B12" s="3" t="s">
        <v>56</v>
      </c>
    </row>
    <row r="13" spans="1:2" ht="14.25">
      <c r="A13" s="3" t="s">
        <v>57</v>
      </c>
      <c r="B13" s="3" t="s">
        <v>58</v>
      </c>
    </row>
  </sheetData>
  <sheetProtection algorithmName="SHA-512" hashValue="xOdh93Gw7GXYm4bNhn5Ih6ujAGnm0uoTdp5Z0AGEu3rPaTfjvsFOmCDZ1y3qAzW4Nkts7nGO9AAdrOvjVOwUIg==" saltValue="mvhR+JcpJxLBZVZAhnkt0g==" spinCount="100000" sheet="1" objects="1" scenarios="1"/>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&amp;L2016 Annual performance report tables - small companies, December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F33"/>
  <sheetViews>
    <sheetView showGridLines="0" workbookViewId="0" topLeftCell="A1"/>
  </sheetViews>
  <sheetFormatPr defaultColWidth="8.625" defaultRowHeight="14.25"/>
  <cols>
    <col min="1" max="1" width="8.75390625" style="140" bestFit="1" customWidth="1"/>
    <col min="2" max="2" width="13.00390625" style="140" bestFit="1" customWidth="1"/>
    <col min="3" max="3" width="55.00390625" style="140" customWidth="1"/>
    <col min="4" max="4" width="4.125" style="140" bestFit="1" customWidth="1"/>
    <col min="5" max="5" width="26.625" style="140" customWidth="1"/>
    <col min="6" max="6" width="11.125" style="140" customWidth="1"/>
    <col min="7" max="16384" width="8.625" style="140" customWidth="1"/>
  </cols>
  <sheetData>
    <row r="1" spans="1:6" ht="33">
      <c r="A1" s="130"/>
      <c r="B1" s="131"/>
      <c r="C1" s="131" t="str">
        <f>"SCR_OUT_S1_"&amp;$A$4</f>
        <v>SCR_OUT_S1_ALB</v>
      </c>
      <c r="D1" s="131"/>
      <c r="E1" s="132"/>
      <c r="F1" s="132"/>
    </row>
    <row r="2" spans="1:6" ht="14.25">
      <c r="A2" s="133" t="s">
        <v>46</v>
      </c>
      <c r="B2" s="133" t="s">
        <v>103</v>
      </c>
      <c r="C2" s="134" t="s">
        <v>104</v>
      </c>
      <c r="D2" s="135" t="s">
        <v>105</v>
      </c>
      <c r="E2" s="136" t="s">
        <v>106</v>
      </c>
      <c r="F2" s="136" t="s">
        <v>97</v>
      </c>
    </row>
    <row r="4" spans="1:6" ht="14.25">
      <c r="A4" s="137" t="str">
        <f>INDEX(Lists!$B$4:$B$13,MATCH(Validation!$B$3,Lists!$A$4:$A$13,0))</f>
        <v>ALB</v>
      </c>
      <c r="B4" s="140" t="s">
        <v>119</v>
      </c>
      <c r="C4" s="140" t="s">
        <v>120</v>
      </c>
      <c r="D4" s="140" t="s">
        <v>18</v>
      </c>
      <c r="E4" s="140" t="s">
        <v>109</v>
      </c>
      <c r="F4" s="139">
        <f>'S1'!F7</f>
        <v>0.051</v>
      </c>
    </row>
    <row r="5" spans="1:6" ht="14.25">
      <c r="A5" s="137" t="str">
        <f>INDEX(Lists!$B$4:$B$13,MATCH(Validation!$B$3,Lists!$A$4:$A$13,0))</f>
        <v>ALB</v>
      </c>
      <c r="B5" s="140" t="s">
        <v>121</v>
      </c>
      <c r="C5" s="140" t="s">
        <v>122</v>
      </c>
      <c r="D5" s="140" t="s">
        <v>18</v>
      </c>
      <c r="E5" s="140" t="s">
        <v>109</v>
      </c>
      <c r="F5" s="139">
        <f>'S1'!G7</f>
        <v>0.166</v>
      </c>
    </row>
    <row r="6" spans="1:6" ht="14.25">
      <c r="A6" s="137" t="str">
        <f>INDEX(Lists!$B$4:$B$13,MATCH(Validation!$B$3,Lists!$A$4:$A$13,0))</f>
        <v>ALB</v>
      </c>
      <c r="B6" s="140" t="s">
        <v>123</v>
      </c>
      <c r="C6" s="140" t="s">
        <v>124</v>
      </c>
      <c r="D6" s="140" t="s">
        <v>18</v>
      </c>
      <c r="E6" s="140" t="s">
        <v>109</v>
      </c>
      <c r="F6" s="139">
        <f>'S1'!F8</f>
        <v>0</v>
      </c>
    </row>
    <row r="7" spans="1:6" ht="14.25">
      <c r="A7" s="137" t="str">
        <f>INDEX(Lists!$B$4:$B$13,MATCH(Validation!$B$3,Lists!$A$4:$A$13,0))</f>
        <v>ALB</v>
      </c>
      <c r="B7" s="138" t="s">
        <v>125</v>
      </c>
      <c r="C7" s="140" t="s">
        <v>126</v>
      </c>
      <c r="D7" s="140" t="s">
        <v>18</v>
      </c>
      <c r="E7" s="140" t="s">
        <v>109</v>
      </c>
      <c r="F7" s="139">
        <f>'S1'!G8</f>
        <v>0.001</v>
      </c>
    </row>
    <row r="8" spans="1:6" ht="14.25">
      <c r="A8" s="137" t="str">
        <f>INDEX(Lists!$B$4:$B$13,MATCH(Validation!$B$3,Lists!$A$4:$A$13,0))</f>
        <v>ALB</v>
      </c>
      <c r="B8" s="140" t="s">
        <v>127</v>
      </c>
      <c r="C8" s="140" t="s">
        <v>128</v>
      </c>
      <c r="D8" s="140" t="s">
        <v>18</v>
      </c>
      <c r="E8" s="140" t="s">
        <v>109</v>
      </c>
      <c r="F8" s="139">
        <f>'S1'!F9</f>
        <v>0.005</v>
      </c>
    </row>
    <row r="9" spans="1:6" ht="14.25">
      <c r="A9" s="137" t="str">
        <f>INDEX(Lists!$B$4:$B$13,MATCH(Validation!$B$3,Lists!$A$4:$A$13,0))</f>
        <v>ALB</v>
      </c>
      <c r="B9" s="140" t="s">
        <v>129</v>
      </c>
      <c r="C9" s="140" t="s">
        <v>130</v>
      </c>
      <c r="D9" s="140" t="s">
        <v>18</v>
      </c>
      <c r="E9" s="140" t="s">
        <v>109</v>
      </c>
      <c r="F9" s="139">
        <f>'S1'!G9</f>
        <v>0.117</v>
      </c>
    </row>
    <row r="10" spans="1:6" ht="14.25">
      <c r="A10" s="137" t="str">
        <f>INDEX(Lists!$B$4:$B$13,MATCH(Validation!$B$3,Lists!$A$4:$A$13,0))</f>
        <v>ALB</v>
      </c>
      <c r="B10" s="140" t="s">
        <v>131</v>
      </c>
      <c r="C10" s="140" t="s">
        <v>132</v>
      </c>
      <c r="D10" s="140" t="s">
        <v>18</v>
      </c>
      <c r="E10" s="140" t="s">
        <v>109</v>
      </c>
      <c r="F10" s="139">
        <f>'S1'!F10</f>
        <v>0.055</v>
      </c>
    </row>
    <row r="11" spans="1:6" ht="14.25">
      <c r="A11" s="137" t="str">
        <f>INDEX(Lists!$B$4:$B$13,MATCH(Validation!$B$3,Lists!$A$4:$A$13,0))</f>
        <v>ALB</v>
      </c>
      <c r="B11" s="140" t="s">
        <v>133</v>
      </c>
      <c r="C11" s="140" t="s">
        <v>134</v>
      </c>
      <c r="D11" s="140" t="s">
        <v>18</v>
      </c>
      <c r="E11" s="140" t="s">
        <v>109</v>
      </c>
      <c r="F11" s="139">
        <f>'S1'!G10</f>
        <v>0.024</v>
      </c>
    </row>
    <row r="12" spans="1:6" ht="14.25">
      <c r="A12" s="137" t="str">
        <f>INDEX(Lists!$B$4:$B$13,MATCH(Validation!$B$3,Lists!$A$4:$A$13,0))</f>
        <v>ALB</v>
      </c>
      <c r="B12" s="140" t="s">
        <v>135</v>
      </c>
      <c r="C12" s="140" t="s">
        <v>136</v>
      </c>
      <c r="D12" s="140" t="s">
        <v>18</v>
      </c>
      <c r="E12" s="140" t="s">
        <v>109</v>
      </c>
      <c r="F12" s="139">
        <f>'S1'!F11</f>
        <v>0.234</v>
      </c>
    </row>
    <row r="13" spans="1:6" ht="14.25">
      <c r="A13" s="137" t="str">
        <f>INDEX(Lists!$B$4:$B$13,MATCH(Validation!$B$3,Lists!$A$4:$A$13,0))</f>
        <v>ALB</v>
      </c>
      <c r="B13" s="140" t="s">
        <v>137</v>
      </c>
      <c r="C13" s="140" t="s">
        <v>138</v>
      </c>
      <c r="D13" s="140" t="s">
        <v>18</v>
      </c>
      <c r="E13" s="140" t="s">
        <v>109</v>
      </c>
      <c r="F13" s="139">
        <f>'S1'!G11</f>
        <v>0.038</v>
      </c>
    </row>
    <row r="14" spans="1:6" ht="14.25">
      <c r="A14" s="137" t="str">
        <f>INDEX(Lists!$B$4:$B$13,MATCH(Validation!$B$3,Lists!$A$4:$A$13,0))</f>
        <v>ALB</v>
      </c>
      <c r="B14" s="140" t="s">
        <v>139</v>
      </c>
      <c r="C14" s="140" t="s">
        <v>140</v>
      </c>
      <c r="D14" s="140" t="s">
        <v>18</v>
      </c>
      <c r="E14" s="140" t="s">
        <v>109</v>
      </c>
      <c r="F14" s="139">
        <f>'S1'!F15</f>
        <v>0.065</v>
      </c>
    </row>
    <row r="15" spans="1:6" ht="14.25">
      <c r="A15" s="137" t="str">
        <f>INDEX(Lists!$B$4:$B$13,MATCH(Validation!$B$3,Lists!$A$4:$A$13,0))</f>
        <v>ALB</v>
      </c>
      <c r="B15" s="140" t="s">
        <v>141</v>
      </c>
      <c r="C15" s="140" t="s">
        <v>142</v>
      </c>
      <c r="D15" s="140" t="s">
        <v>18</v>
      </c>
      <c r="E15" s="140" t="s">
        <v>109</v>
      </c>
      <c r="F15" s="139">
        <f>'S1'!G15</f>
        <v>0.059</v>
      </c>
    </row>
    <row r="16" spans="1:6" ht="14.25">
      <c r="A16" s="137" t="str">
        <f>INDEX(Lists!$B$4:$B$13,MATCH(Validation!$B$3,Lists!$A$4:$A$13,0))</f>
        <v>ALB</v>
      </c>
      <c r="B16" s="140" t="s">
        <v>143</v>
      </c>
      <c r="C16" s="140" t="s">
        <v>144</v>
      </c>
      <c r="D16" s="140" t="s">
        <v>18</v>
      </c>
      <c r="E16" s="140" t="s">
        <v>109</v>
      </c>
      <c r="F16" s="139">
        <f>'S1'!F16</f>
        <v>0.0033</v>
      </c>
    </row>
    <row r="17" spans="1:6" ht="14.25">
      <c r="A17" s="137" t="str">
        <f>INDEX(Lists!$B$4:$B$13,MATCH(Validation!$B$3,Lists!$A$4:$A$13,0))</f>
        <v>ALB</v>
      </c>
      <c r="B17" s="140" t="s">
        <v>145</v>
      </c>
      <c r="C17" s="140" t="s">
        <v>146</v>
      </c>
      <c r="D17" s="140" t="s">
        <v>18</v>
      </c>
      <c r="E17" s="140" t="s">
        <v>109</v>
      </c>
      <c r="F17" s="139">
        <f>'S1'!G16</f>
        <v>0.0087</v>
      </c>
    </row>
    <row r="18" spans="1:6" ht="14.25">
      <c r="A18" s="137" t="str">
        <f>INDEX(Lists!$B$4:$B$13,MATCH(Validation!$B$3,Lists!$A$4:$A$13,0))</f>
        <v>ALB</v>
      </c>
      <c r="B18" s="140" t="s">
        <v>147</v>
      </c>
      <c r="C18" s="140" t="s">
        <v>148</v>
      </c>
      <c r="D18" s="140" t="s">
        <v>18</v>
      </c>
      <c r="E18" s="140" t="s">
        <v>109</v>
      </c>
      <c r="F18" s="139">
        <f>'S1'!F17</f>
        <v>0.08</v>
      </c>
    </row>
    <row r="19" spans="1:6" ht="14.25">
      <c r="A19" s="137" t="str">
        <f>INDEX(Lists!$B$4:$B$13,MATCH(Validation!$B$3,Lists!$A$4:$A$13,0))</f>
        <v>ALB</v>
      </c>
      <c r="B19" s="140" t="s">
        <v>149</v>
      </c>
      <c r="C19" s="140" t="s">
        <v>150</v>
      </c>
      <c r="D19" s="140" t="s">
        <v>18</v>
      </c>
      <c r="E19" s="140" t="s">
        <v>109</v>
      </c>
      <c r="F19" s="139">
        <f>'S1'!G17</f>
        <v>0.071</v>
      </c>
    </row>
    <row r="20" spans="1:6" ht="14.25">
      <c r="A20" s="137" t="str">
        <f>INDEX(Lists!$B$4:$B$13,MATCH(Validation!$B$3,Lists!$A$4:$A$13,0))</f>
        <v>ALB</v>
      </c>
      <c r="B20" s="140" t="s">
        <v>151</v>
      </c>
      <c r="C20" s="140" t="s">
        <v>152</v>
      </c>
      <c r="D20" s="140" t="s">
        <v>18</v>
      </c>
      <c r="E20" s="140" t="s">
        <v>109</v>
      </c>
      <c r="F20" s="139">
        <f>'S1'!F20</f>
        <v>0.001411</v>
      </c>
    </row>
    <row r="21" spans="1:6" ht="14.25">
      <c r="A21" s="137" t="str">
        <f>INDEX(Lists!$B$4:$B$13,MATCH(Validation!$B$3,Lists!$A$4:$A$13,0))</f>
        <v>ALB</v>
      </c>
      <c r="B21" s="140" t="s">
        <v>153</v>
      </c>
      <c r="C21" s="140" t="s">
        <v>154</v>
      </c>
      <c r="D21" s="140" t="s">
        <v>18</v>
      </c>
      <c r="E21" s="140" t="s">
        <v>109</v>
      </c>
      <c r="F21" s="139">
        <f>'S1'!G20</f>
        <v>0.002</v>
      </c>
    </row>
    <row r="22" spans="1:6" ht="14.25">
      <c r="A22" s="137" t="str">
        <f>INDEX(Lists!$B$4:$B$13,MATCH(Validation!$B$3,Lists!$A$4:$A$13,0))</f>
        <v>ALB</v>
      </c>
      <c r="B22" s="140" t="s">
        <v>155</v>
      </c>
      <c r="C22" s="140" t="s">
        <v>156</v>
      </c>
      <c r="D22" s="140" t="s">
        <v>18</v>
      </c>
      <c r="E22" s="140" t="s">
        <v>109</v>
      </c>
      <c r="F22" s="139">
        <f>'S1'!F21</f>
        <v>0.008237</v>
      </c>
    </row>
    <row r="23" spans="1:6" ht="14.25">
      <c r="A23" s="137" t="str">
        <f>INDEX(Lists!$B$4:$B$13,MATCH(Validation!$B$3,Lists!$A$4:$A$13,0))</f>
        <v>ALB</v>
      </c>
      <c r="B23" s="140" t="s">
        <v>157</v>
      </c>
      <c r="C23" s="140" t="s">
        <v>158</v>
      </c>
      <c r="D23" s="140" t="s">
        <v>18</v>
      </c>
      <c r="E23" s="140" t="s">
        <v>109</v>
      </c>
      <c r="F23" s="139">
        <f>'S1'!G21</f>
        <v>0.010904</v>
      </c>
    </row>
    <row r="24" spans="1:6" ht="14.25">
      <c r="A24" s="137" t="str">
        <f>INDEX(Lists!$B$4:$B$13,MATCH(Validation!$B$3,Lists!$A$4:$A$13,0))</f>
        <v>ALB</v>
      </c>
      <c r="B24" s="140" t="s">
        <v>159</v>
      </c>
      <c r="C24" s="140" t="s">
        <v>160</v>
      </c>
      <c r="D24" s="140" t="s">
        <v>18</v>
      </c>
      <c r="E24" s="140" t="s">
        <v>109</v>
      </c>
      <c r="F24" s="139">
        <f>'S1'!F22</f>
        <v>0.104081</v>
      </c>
    </row>
    <row r="25" spans="1:6" ht="14.25">
      <c r="A25" s="137" t="str">
        <f>INDEX(Lists!$B$4:$B$13,MATCH(Validation!$B$3,Lists!$A$4:$A$13,0))</f>
        <v>ALB</v>
      </c>
      <c r="B25" s="140" t="s">
        <v>161</v>
      </c>
      <c r="C25" s="140" t="s">
        <v>162</v>
      </c>
      <c r="D25" s="140" t="s">
        <v>18</v>
      </c>
      <c r="E25" s="140" t="s">
        <v>109</v>
      </c>
      <c r="F25" s="139">
        <f>'S1'!G22</f>
        <v>0.027709</v>
      </c>
    </row>
    <row r="26" spans="1:6" ht="14.25">
      <c r="A26" s="137" t="str">
        <f>INDEX(Lists!$B$4:$B$13,MATCH(Validation!$B$3,Lists!$A$4:$A$13,0))</f>
        <v>ALB</v>
      </c>
      <c r="B26" s="140" t="s">
        <v>163</v>
      </c>
      <c r="C26" s="140" t="s">
        <v>164</v>
      </c>
      <c r="D26" s="140" t="s">
        <v>18</v>
      </c>
      <c r="E26" s="140" t="s">
        <v>109</v>
      </c>
      <c r="F26" s="139">
        <f>'S1'!F23</f>
        <v>0.457</v>
      </c>
    </row>
    <row r="27" spans="1:6" ht="14.25">
      <c r="A27" s="137" t="str">
        <f>INDEX(Lists!$B$4:$B$13,MATCH(Validation!$B$3,Lists!$A$4:$A$13,0))</f>
        <v>ALB</v>
      </c>
      <c r="B27" s="140" t="s">
        <v>165</v>
      </c>
      <c r="C27" s="140" t="s">
        <v>166</v>
      </c>
      <c r="D27" s="140" t="s">
        <v>18</v>
      </c>
      <c r="E27" s="140" t="s">
        <v>109</v>
      </c>
      <c r="F27" s="139">
        <f>'S1'!G23</f>
        <v>0.577</v>
      </c>
    </row>
    <row r="28" spans="1:6" ht="14.25">
      <c r="A28" s="137" t="str">
        <f>INDEX(Lists!$B$4:$B$13,MATCH(Validation!$B$3,Lists!$A$4:$A$13,0))</f>
        <v>ALB</v>
      </c>
      <c r="B28" s="140" t="s">
        <v>167</v>
      </c>
      <c r="C28" s="140" t="s">
        <v>168</v>
      </c>
      <c r="D28" s="140" t="s">
        <v>18</v>
      </c>
      <c r="E28" s="140" t="s">
        <v>109</v>
      </c>
      <c r="F28" s="139">
        <f>'S1'!F24</f>
        <v>0</v>
      </c>
    </row>
    <row r="29" spans="1:6" ht="14.25">
      <c r="A29" s="137" t="str">
        <f>INDEX(Lists!$B$4:$B$13,MATCH(Validation!$B$3,Lists!$A$4:$A$13,0))</f>
        <v>ALB</v>
      </c>
      <c r="B29" s="140" t="s">
        <v>169</v>
      </c>
      <c r="C29" s="140" t="s">
        <v>170</v>
      </c>
      <c r="D29" s="140" t="s">
        <v>18</v>
      </c>
      <c r="E29" s="140" t="s">
        <v>109</v>
      </c>
      <c r="F29" s="139">
        <f>'S1'!G24</f>
        <v>0.000939</v>
      </c>
    </row>
    <row r="30" spans="1:6" ht="14.25">
      <c r="A30" s="137" t="str">
        <f>INDEX(Lists!$B$4:$B$13,MATCH(Validation!$B$3,Lists!$A$4:$A$13,0))</f>
        <v>ALB</v>
      </c>
      <c r="B30" s="140" t="s">
        <v>171</v>
      </c>
      <c r="C30" s="140" t="s">
        <v>172</v>
      </c>
      <c r="D30" s="140" t="s">
        <v>18</v>
      </c>
      <c r="E30" s="140" t="s">
        <v>109</v>
      </c>
      <c r="F30" s="139">
        <f>'S1'!F29</f>
        <v>0</v>
      </c>
    </row>
    <row r="31" spans="1:6" ht="14.25">
      <c r="A31" s="137" t="str">
        <f>INDEX(Lists!$B$4:$B$13,MATCH(Validation!$B$3,Lists!$A$4:$A$13,0))</f>
        <v>ALB</v>
      </c>
      <c r="B31" s="140" t="s">
        <v>173</v>
      </c>
      <c r="C31" s="140" t="s">
        <v>174</v>
      </c>
      <c r="D31" s="140" t="s">
        <v>18</v>
      </c>
      <c r="E31" s="140" t="s">
        <v>109</v>
      </c>
      <c r="F31" s="139">
        <f>'S1'!G29</f>
        <v>0</v>
      </c>
    </row>
    <row r="32" spans="1:6" ht="14.25">
      <c r="A32" s="137" t="str">
        <f>INDEX(Lists!$B$4:$B$13,MATCH(Validation!$B$3,Lists!$A$4:$A$13,0))</f>
        <v>ALB</v>
      </c>
      <c r="B32" s="140" t="s">
        <v>175</v>
      </c>
      <c r="C32" s="140" t="s">
        <v>176</v>
      </c>
      <c r="D32" s="140" t="s">
        <v>18</v>
      </c>
      <c r="E32" s="140" t="s">
        <v>109</v>
      </c>
      <c r="F32" s="139">
        <f>'S1'!F30</f>
        <v>0.006</v>
      </c>
    </row>
    <row r="33" spans="1:6" ht="14.25">
      <c r="A33" s="137" t="str">
        <f>INDEX(Lists!$B$4:$B$13,MATCH(Validation!$B$3,Lists!$A$4:$A$13,0))</f>
        <v>ALB</v>
      </c>
      <c r="B33" s="140" t="s">
        <v>177</v>
      </c>
      <c r="C33" s="140" t="s">
        <v>178</v>
      </c>
      <c r="D33" s="140" t="s">
        <v>18</v>
      </c>
      <c r="E33" s="140" t="s">
        <v>109</v>
      </c>
      <c r="F33" s="139">
        <f>'S1'!G30</f>
        <v>0.008</v>
      </c>
    </row>
  </sheetData>
  <sheetProtection algorithmName="SHA-512" hashValue="8Rgod4lZ7tQcmDi0LotF5w0XB6WNfqYJ45AwbxBN7FS7wGOKmmMoCyYRLH8ZrJ+YBpBzCttJvY1PBLM0e2tGMw==" saltValue="lnz2I6LP9ri6+xN7QxWYHQ==" spinCount="100000" sheet="1" objects="1" scenarios="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213"/>
  <sheetViews>
    <sheetView showGridLines="0" workbookViewId="0" topLeftCell="A1"/>
  </sheetViews>
  <sheetFormatPr defaultColWidth="8.625" defaultRowHeight="14.25"/>
  <cols>
    <col min="1" max="1" width="12.125" style="140" customWidth="1"/>
    <col min="2" max="2" width="16.125" style="140" customWidth="1"/>
    <col min="3" max="3" width="14.625" style="140" customWidth="1"/>
    <col min="4" max="4" width="52.125" style="140" bestFit="1" customWidth="1"/>
    <col min="5" max="5" width="6.625" style="140" bestFit="1" customWidth="1"/>
    <col min="6" max="6" width="29.125" style="140" customWidth="1"/>
    <col min="7" max="7" width="15.625" style="140" customWidth="1"/>
    <col min="8" max="16384" width="8.625" style="140" customWidth="1"/>
  </cols>
  <sheetData>
    <row r="1" spans="1:7" ht="33">
      <c r="A1" s="130"/>
      <c r="B1" s="130"/>
      <c r="C1" s="131"/>
      <c r="D1" s="131" t="str">
        <f>"SCR_OUT__S2_"&amp;$A$4</f>
        <v>SCR_OUT__S2_ALB</v>
      </c>
      <c r="E1" s="131"/>
      <c r="F1" s="132"/>
      <c r="G1" s="132"/>
    </row>
    <row r="2" spans="1:7" ht="14.25">
      <c r="A2" s="133" t="s">
        <v>46</v>
      </c>
      <c r="B2" s="133" t="s">
        <v>102</v>
      </c>
      <c r="C2" s="133" t="s">
        <v>103</v>
      </c>
      <c r="D2" s="134" t="s">
        <v>104</v>
      </c>
      <c r="E2" s="135" t="s">
        <v>105</v>
      </c>
      <c r="F2" s="136" t="s">
        <v>106</v>
      </c>
      <c r="G2" s="136" t="s">
        <v>97</v>
      </c>
    </row>
    <row r="4" spans="1:7" s="144" customFormat="1" ht="14.25">
      <c r="A4" s="142" t="str">
        <f>INDEX(Lists!$B$4:$B$13,MATCH(Validation!$B$3,Lists!$A$4:$A$13,0))</f>
        <v>ALB</v>
      </c>
      <c r="B4" s="143" t="str">
        <f>$A$4&amp;"_NOCON01"</f>
        <v>ALB_NOCON01</v>
      </c>
      <c r="C4" s="144" t="s">
        <v>107</v>
      </c>
      <c r="D4" s="144" t="s">
        <v>66</v>
      </c>
      <c r="E4" s="144" t="s">
        <v>108</v>
      </c>
      <c r="F4" s="144" t="s">
        <v>109</v>
      </c>
      <c r="G4" s="144" t="str">
        <f>IF('S2'!C6="","##BLANK",'S2'!C6)</f>
        <v>Knowle</v>
      </c>
    </row>
    <row r="5" spans="1:7" s="144" customFormat="1" ht="14.25">
      <c r="A5" s="142" t="str">
        <f>INDEX(Lists!$B$4:$B$13,MATCH(Validation!$B$3,Lists!$A$4:$A$13,0))</f>
        <v>ALB</v>
      </c>
      <c r="B5" s="143" t="str">
        <f>$A$4&amp;"_NOCON02"</f>
        <v>ALB_NOCON02</v>
      </c>
      <c r="C5" s="144" t="s">
        <v>107</v>
      </c>
      <c r="D5" s="144" t="s">
        <v>66</v>
      </c>
      <c r="E5" s="144" t="s">
        <v>108</v>
      </c>
      <c r="F5" s="144" t="s">
        <v>109</v>
      </c>
      <c r="G5" s="144" t="str">
        <f>IF('S2'!C7="","##BLANK",'S2'!C7)</f>
        <v>Upper Rissington</v>
      </c>
    </row>
    <row r="6" spans="1:7" s="144" customFormat="1" ht="14.25">
      <c r="A6" s="142" t="str">
        <f>INDEX(Lists!$B$4:$B$13,MATCH(Validation!$B$3,Lists!$A$4:$A$13,0))</f>
        <v>ALB</v>
      </c>
      <c r="B6" s="143" t="str">
        <f>$A$4&amp;"_NOCON03"</f>
        <v>ALB_NOCON03</v>
      </c>
      <c r="C6" s="144" t="s">
        <v>107</v>
      </c>
      <c r="D6" s="144" t="s">
        <v>66</v>
      </c>
      <c r="E6" s="144" t="s">
        <v>108</v>
      </c>
      <c r="F6" s="144" t="s">
        <v>109</v>
      </c>
      <c r="G6" s="144" t="str">
        <f>IF('S2'!C8="","##BLANK",'S2'!C8)</f>
        <v>Oaklands, Five Oaks Lane</v>
      </c>
    </row>
    <row r="7" spans="1:7" s="144" customFormat="1" ht="14.25">
      <c r="A7" s="142" t="str">
        <f>INDEX(Lists!$B$4:$B$13,MATCH(Validation!$B$3,Lists!$A$4:$A$13,0))</f>
        <v>ALB</v>
      </c>
      <c r="B7" s="143" t="str">
        <f>$A$4&amp;"_NOCON04"</f>
        <v>ALB_NOCON04</v>
      </c>
      <c r="C7" s="144" t="s">
        <v>107</v>
      </c>
      <c r="D7" s="144" t="s">
        <v>66</v>
      </c>
      <c r="E7" s="144" t="s">
        <v>108</v>
      </c>
      <c r="F7" s="144" t="s">
        <v>109</v>
      </c>
      <c r="G7" s="144" t="str">
        <f>IF('S2'!C9="","##BLANK",'S2'!C9)</f>
        <v>##BLANK</v>
      </c>
    </row>
    <row r="8" spans="1:7" s="144" customFormat="1" ht="14.25">
      <c r="A8" s="142" t="str">
        <f>INDEX(Lists!$B$4:$B$13,MATCH(Validation!$B$3,Lists!$A$4:$A$13,0))</f>
        <v>ALB</v>
      </c>
      <c r="B8" s="143" t="str">
        <f>$A$4&amp;"_NOCON05"</f>
        <v>ALB_NOCON05</v>
      </c>
      <c r="C8" s="144" t="s">
        <v>107</v>
      </c>
      <c r="D8" s="144" t="s">
        <v>66</v>
      </c>
      <c r="E8" s="144" t="s">
        <v>108</v>
      </c>
      <c r="F8" s="144" t="s">
        <v>109</v>
      </c>
      <c r="G8" s="144" t="str">
        <f>IF('S2'!C10="","##BLANK",'S2'!C10)</f>
        <v>##BLANK</v>
      </c>
    </row>
    <row r="9" spans="1:7" s="144" customFormat="1" ht="14.25">
      <c r="A9" s="142" t="str">
        <f>INDEX(Lists!$B$4:$B$13,MATCH(Validation!$B$3,Lists!$A$4:$A$13,0))</f>
        <v>ALB</v>
      </c>
      <c r="B9" s="143" t="str">
        <f>$A$4&amp;"_NOCON06"</f>
        <v>ALB_NOCON06</v>
      </c>
      <c r="C9" s="144" t="s">
        <v>107</v>
      </c>
      <c r="D9" s="144" t="s">
        <v>66</v>
      </c>
      <c r="E9" s="144" t="s">
        <v>108</v>
      </c>
      <c r="F9" s="144" t="s">
        <v>109</v>
      </c>
      <c r="G9" s="144" t="str">
        <f>IF('S2'!C11="","##BLANK",'S2'!C11)</f>
        <v>##BLANK</v>
      </c>
    </row>
    <row r="10" spans="1:7" s="144" customFormat="1" ht="14.25">
      <c r="A10" s="142" t="str">
        <f>INDEX(Lists!$B$4:$B$13,MATCH(Validation!$B$3,Lists!$A$4:$A$13,0))</f>
        <v>ALB</v>
      </c>
      <c r="B10" s="143" t="str">
        <f>$A$4&amp;"_NOCON07"</f>
        <v>ALB_NOCON07</v>
      </c>
      <c r="C10" s="144" t="s">
        <v>107</v>
      </c>
      <c r="D10" s="144" t="s">
        <v>66</v>
      </c>
      <c r="E10" s="144" t="s">
        <v>108</v>
      </c>
      <c r="F10" s="144" t="s">
        <v>109</v>
      </c>
      <c r="G10" s="144" t="str">
        <f>IF('S2'!C12="","##BLANK",'S2'!C12)</f>
        <v>##BLANK</v>
      </c>
    </row>
    <row r="11" spans="1:7" s="144" customFormat="1" ht="14.25">
      <c r="A11" s="142" t="str">
        <f>INDEX(Lists!$B$4:$B$13,MATCH(Validation!$B$3,Lists!$A$4:$A$13,0))</f>
        <v>ALB</v>
      </c>
      <c r="B11" s="143" t="str">
        <f>$A$4&amp;"_NOCON08"</f>
        <v>ALB_NOCON08</v>
      </c>
      <c r="C11" s="144" t="s">
        <v>107</v>
      </c>
      <c r="D11" s="144" t="s">
        <v>66</v>
      </c>
      <c r="E11" s="144" t="s">
        <v>108</v>
      </c>
      <c r="F11" s="144" t="s">
        <v>109</v>
      </c>
      <c r="G11" s="144" t="str">
        <f>IF('S2'!C13="","##BLANK",'S2'!C13)</f>
        <v>##BLANK</v>
      </c>
    </row>
    <row r="12" spans="1:7" s="144" customFormat="1" ht="14.25">
      <c r="A12" s="142" t="str">
        <f>INDEX(Lists!$B$4:$B$13,MATCH(Validation!$B$3,Lists!$A$4:$A$13,0))</f>
        <v>ALB</v>
      </c>
      <c r="B12" s="143" t="str">
        <f>$A$4&amp;"_NOCON09"</f>
        <v>ALB_NOCON09</v>
      </c>
      <c r="C12" s="144" t="s">
        <v>107</v>
      </c>
      <c r="D12" s="144" t="s">
        <v>66</v>
      </c>
      <c r="E12" s="144" t="s">
        <v>108</v>
      </c>
      <c r="F12" s="144" t="s">
        <v>109</v>
      </c>
      <c r="G12" s="144" t="str">
        <f>IF('S2'!C14="","##BLANK",'S2'!C14)</f>
        <v>##BLANK</v>
      </c>
    </row>
    <row r="13" spans="1:7" s="144" customFormat="1" ht="14.25">
      <c r="A13" s="142" t="str">
        <f>INDEX(Lists!$B$4:$B$13,MATCH(Validation!$B$3,Lists!$A$4:$A$13,0))</f>
        <v>ALB</v>
      </c>
      <c r="B13" s="143" t="str">
        <f>$A$4&amp;"_NOCON010"</f>
        <v>ALB_NOCON010</v>
      </c>
      <c r="C13" s="144" t="s">
        <v>107</v>
      </c>
      <c r="D13" s="144" t="s">
        <v>66</v>
      </c>
      <c r="E13" s="144" t="s">
        <v>108</v>
      </c>
      <c r="F13" s="144" t="s">
        <v>109</v>
      </c>
      <c r="G13" s="144" t="str">
        <f>IF('S2'!C15="","##BLANK",'S2'!C15)</f>
        <v>##BLANK</v>
      </c>
    </row>
    <row r="14" spans="1:7" s="144" customFormat="1" ht="14.25">
      <c r="A14" s="142" t="str">
        <f>INDEX(Lists!$B$4:$B$13,MATCH(Validation!$B$3,Lists!$A$4:$A$13,0))</f>
        <v>ALB</v>
      </c>
      <c r="B14" s="143" t="str">
        <f>$A$4&amp;"_NOCON011"</f>
        <v>ALB_NOCON011</v>
      </c>
      <c r="C14" s="144" t="s">
        <v>107</v>
      </c>
      <c r="D14" s="144" t="s">
        <v>66</v>
      </c>
      <c r="E14" s="144" t="s">
        <v>108</v>
      </c>
      <c r="F14" s="144" t="s">
        <v>109</v>
      </c>
      <c r="G14" s="144" t="str">
        <f>IF('S2'!C16="","##BLANK",'S2'!C16)</f>
        <v>##BLANK</v>
      </c>
    </row>
    <row r="15" spans="1:7" s="144" customFormat="1" ht="14.25">
      <c r="A15" s="142" t="str">
        <f>INDEX(Lists!$B$4:$B$13,MATCH(Validation!$B$3,Lists!$A$4:$A$13,0))</f>
        <v>ALB</v>
      </c>
      <c r="B15" s="143" t="str">
        <f>$A$4&amp;"_NOCON012"</f>
        <v>ALB_NOCON012</v>
      </c>
      <c r="C15" s="144" t="s">
        <v>107</v>
      </c>
      <c r="D15" s="144" t="s">
        <v>66</v>
      </c>
      <c r="E15" s="144" t="s">
        <v>108</v>
      </c>
      <c r="F15" s="144" t="s">
        <v>109</v>
      </c>
      <c r="G15" s="144" t="str">
        <f>IF('S2'!C17="","##BLANK",'S2'!C17)</f>
        <v>##BLANK</v>
      </c>
    </row>
    <row r="16" spans="1:7" s="144" customFormat="1" ht="14.25">
      <c r="A16" s="142" t="str">
        <f>INDEX(Lists!$B$4:$B$13,MATCH(Validation!$B$3,Lists!$A$4:$A$13,0))</f>
        <v>ALB</v>
      </c>
      <c r="B16" s="143" t="str">
        <f>$A$4&amp;"_NOCON013"</f>
        <v>ALB_NOCON013</v>
      </c>
      <c r="C16" s="144" t="s">
        <v>107</v>
      </c>
      <c r="D16" s="144" t="s">
        <v>66</v>
      </c>
      <c r="E16" s="144" t="s">
        <v>108</v>
      </c>
      <c r="F16" s="144" t="s">
        <v>109</v>
      </c>
      <c r="G16" s="144" t="str">
        <f>IF('S2'!C18="","##BLANK",'S2'!C18)</f>
        <v>##BLANK</v>
      </c>
    </row>
    <row r="17" spans="1:7" s="144" customFormat="1" ht="14.25">
      <c r="A17" s="142" t="str">
        <f>INDEX(Lists!$B$4:$B$13,MATCH(Validation!$B$3,Lists!$A$4:$A$13,0))</f>
        <v>ALB</v>
      </c>
      <c r="B17" s="143" t="str">
        <f>$A$4&amp;"_NOCON014"</f>
        <v>ALB_NOCON014</v>
      </c>
      <c r="C17" s="144" t="s">
        <v>107</v>
      </c>
      <c r="D17" s="144" t="s">
        <v>66</v>
      </c>
      <c r="E17" s="144" t="s">
        <v>108</v>
      </c>
      <c r="F17" s="144" t="s">
        <v>109</v>
      </c>
      <c r="G17" s="144" t="str">
        <f>IF('S2'!C19="","##BLANK",'S2'!C19)</f>
        <v>##BLANK</v>
      </c>
    </row>
    <row r="18" spans="1:7" s="144" customFormat="1" ht="14.25">
      <c r="A18" s="142" t="str">
        <f>INDEX(Lists!$B$4:$B$13,MATCH(Validation!$B$3,Lists!$A$4:$A$13,0))</f>
        <v>ALB</v>
      </c>
      <c r="B18" s="143" t="str">
        <f>$A$4&amp;"_NOCON015"</f>
        <v>ALB_NOCON015</v>
      </c>
      <c r="C18" s="144" t="s">
        <v>107</v>
      </c>
      <c r="D18" s="144" t="s">
        <v>66</v>
      </c>
      <c r="E18" s="144" t="s">
        <v>108</v>
      </c>
      <c r="F18" s="144" t="s">
        <v>109</v>
      </c>
      <c r="G18" s="144" t="str">
        <f>IF('S2'!C20="","##BLANK",'S2'!C20)</f>
        <v>##BLANK</v>
      </c>
    </row>
    <row r="19" spans="1:7" s="144" customFormat="1" ht="14.25">
      <c r="A19" s="142" t="str">
        <f>INDEX(Lists!$B$4:$B$13,MATCH(Validation!$B$3,Lists!$A$4:$A$13,0))</f>
        <v>ALB</v>
      </c>
      <c r="B19" s="143" t="str">
        <f>$A$4&amp;"_NOCON016"</f>
        <v>ALB_NOCON016</v>
      </c>
      <c r="C19" s="144" t="s">
        <v>107</v>
      </c>
      <c r="D19" s="144" t="s">
        <v>66</v>
      </c>
      <c r="E19" s="144" t="s">
        <v>108</v>
      </c>
      <c r="F19" s="144" t="s">
        <v>109</v>
      </c>
      <c r="G19" s="144" t="str">
        <f>IF('S2'!C21="","##BLANK",'S2'!C21)</f>
        <v>##BLANK</v>
      </c>
    </row>
    <row r="20" spans="1:7" s="144" customFormat="1" ht="14.25">
      <c r="A20" s="142" t="str">
        <f>INDEX(Lists!$B$4:$B$13,MATCH(Validation!$B$3,Lists!$A$4:$A$13,0))</f>
        <v>ALB</v>
      </c>
      <c r="B20" s="143" t="str">
        <f>$A$4&amp;"_NOCON017"</f>
        <v>ALB_NOCON017</v>
      </c>
      <c r="C20" s="144" t="s">
        <v>107</v>
      </c>
      <c r="D20" s="144" t="s">
        <v>66</v>
      </c>
      <c r="E20" s="144" t="s">
        <v>108</v>
      </c>
      <c r="F20" s="144" t="s">
        <v>109</v>
      </c>
      <c r="G20" s="144" t="str">
        <f>IF('S2'!C22="","##BLANK",'S2'!C22)</f>
        <v>##BLANK</v>
      </c>
    </row>
    <row r="21" spans="1:7" s="144" customFormat="1" ht="14.25">
      <c r="A21" s="142" t="str">
        <f>INDEX(Lists!$B$4:$B$13,MATCH(Validation!$B$3,Lists!$A$4:$A$13,0))</f>
        <v>ALB</v>
      </c>
      <c r="B21" s="143" t="str">
        <f>$A$4&amp;"_NOCON018"</f>
        <v>ALB_NOCON018</v>
      </c>
      <c r="C21" s="144" t="s">
        <v>107</v>
      </c>
      <c r="D21" s="144" t="s">
        <v>66</v>
      </c>
      <c r="E21" s="144" t="s">
        <v>108</v>
      </c>
      <c r="F21" s="144" t="s">
        <v>109</v>
      </c>
      <c r="G21" s="144" t="str">
        <f>IF('S2'!C23="","##BLANK",'S2'!C23)</f>
        <v>##BLANK</v>
      </c>
    </row>
    <row r="22" spans="1:7" s="144" customFormat="1" ht="14.25">
      <c r="A22" s="142" t="str">
        <f>INDEX(Lists!$B$4:$B$13,MATCH(Validation!$B$3,Lists!$A$4:$A$13,0))</f>
        <v>ALB</v>
      </c>
      <c r="B22" s="143" t="str">
        <f>$A$4&amp;"_NOCON019"</f>
        <v>ALB_NOCON019</v>
      </c>
      <c r="C22" s="144" t="s">
        <v>107</v>
      </c>
      <c r="D22" s="144" t="s">
        <v>66</v>
      </c>
      <c r="E22" s="144" t="s">
        <v>108</v>
      </c>
      <c r="F22" s="144" t="s">
        <v>109</v>
      </c>
      <c r="G22" s="144" t="str">
        <f>IF('S2'!C24="","##BLANK",'S2'!C24)</f>
        <v>##BLANK</v>
      </c>
    </row>
    <row r="23" spans="1:7" s="144" customFormat="1" ht="14.25">
      <c r="A23" s="142" t="str">
        <f>INDEX(Lists!$B$4:$B$13,MATCH(Validation!$B$3,Lists!$A$4:$A$13,0))</f>
        <v>ALB</v>
      </c>
      <c r="B23" s="143" t="str">
        <f>$A$4&amp;"_NOCON020"</f>
        <v>ALB_NOCON020</v>
      </c>
      <c r="C23" s="144" t="s">
        <v>107</v>
      </c>
      <c r="D23" s="144" t="s">
        <v>66</v>
      </c>
      <c r="E23" s="144" t="s">
        <v>108</v>
      </c>
      <c r="F23" s="144" t="s">
        <v>109</v>
      </c>
      <c r="G23" s="144" t="str">
        <f>IF('S2'!C25="","##BLANK",'S2'!C25)</f>
        <v>##BLANK</v>
      </c>
    </row>
    <row r="24" spans="1:7" s="144" customFormat="1" ht="14.25">
      <c r="A24" s="142" t="str">
        <f>INDEX(Lists!$B$4:$B$13,MATCH(Validation!$B$3,Lists!$A$4:$A$13,0))</f>
        <v>ALB</v>
      </c>
      <c r="B24" s="143" t="str">
        <f>$A$4&amp;"_NOCON021"</f>
        <v>ALB_NOCON021</v>
      </c>
      <c r="C24" s="144" t="s">
        <v>107</v>
      </c>
      <c r="D24" s="144" t="s">
        <v>66</v>
      </c>
      <c r="E24" s="144" t="s">
        <v>108</v>
      </c>
      <c r="F24" s="144" t="s">
        <v>109</v>
      </c>
      <c r="G24" s="144" t="str">
        <f>IF('S2'!C26="","##BLANK",'S2'!C26)</f>
        <v>##BLANK</v>
      </c>
    </row>
    <row r="25" spans="1:7" s="144" customFormat="1" ht="14.25">
      <c r="A25" s="142" t="str">
        <f>INDEX(Lists!$B$4:$B$13,MATCH(Validation!$B$3,Lists!$A$4:$A$13,0))</f>
        <v>ALB</v>
      </c>
      <c r="B25" s="143" t="str">
        <f>$A$4&amp;"_NOCON022"</f>
        <v>ALB_NOCON022</v>
      </c>
      <c r="C25" s="144" t="s">
        <v>107</v>
      </c>
      <c r="D25" s="144" t="s">
        <v>66</v>
      </c>
      <c r="E25" s="144" t="s">
        <v>108</v>
      </c>
      <c r="F25" s="144" t="s">
        <v>109</v>
      </c>
      <c r="G25" s="144" t="str">
        <f>IF('S2'!C27="","##BLANK",'S2'!C27)</f>
        <v>##BLANK</v>
      </c>
    </row>
    <row r="26" spans="1:7" s="144" customFormat="1" ht="14.25">
      <c r="A26" s="142" t="str">
        <f>INDEX(Lists!$B$4:$B$13,MATCH(Validation!$B$3,Lists!$A$4:$A$13,0))</f>
        <v>ALB</v>
      </c>
      <c r="B26" s="143" t="str">
        <f>$A$4&amp;"_NOCON023"</f>
        <v>ALB_NOCON023</v>
      </c>
      <c r="C26" s="144" t="s">
        <v>107</v>
      </c>
      <c r="D26" s="144" t="s">
        <v>66</v>
      </c>
      <c r="E26" s="144" t="s">
        <v>108</v>
      </c>
      <c r="F26" s="144" t="s">
        <v>109</v>
      </c>
      <c r="G26" s="144" t="str">
        <f>IF('S2'!C28="","##BLANK",'S2'!C28)</f>
        <v>##BLANK</v>
      </c>
    </row>
    <row r="27" spans="1:7" s="144" customFormat="1" ht="14.25">
      <c r="A27" s="142" t="str">
        <f>INDEX(Lists!$B$4:$B$13,MATCH(Validation!$B$3,Lists!$A$4:$A$13,0))</f>
        <v>ALB</v>
      </c>
      <c r="B27" s="143" t="str">
        <f>$A$4&amp;"_NOCON024"</f>
        <v>ALB_NOCON024</v>
      </c>
      <c r="C27" s="144" t="s">
        <v>107</v>
      </c>
      <c r="D27" s="144" t="s">
        <v>66</v>
      </c>
      <c r="E27" s="144" t="s">
        <v>108</v>
      </c>
      <c r="F27" s="144" t="s">
        <v>109</v>
      </c>
      <c r="G27" s="144" t="str">
        <f>IF('S2'!C29="","##BLANK",'S2'!C29)</f>
        <v>##BLANK</v>
      </c>
    </row>
    <row r="28" spans="1:7" s="144" customFormat="1" ht="14.25">
      <c r="A28" s="142" t="str">
        <f>INDEX(Lists!$B$4:$B$13,MATCH(Validation!$B$3,Lists!$A$4:$A$13,0))</f>
        <v>ALB</v>
      </c>
      <c r="B28" s="143" t="str">
        <f>$A$4&amp;"_NOCON025"</f>
        <v>ALB_NOCON025</v>
      </c>
      <c r="C28" s="144" t="s">
        <v>107</v>
      </c>
      <c r="D28" s="144" t="s">
        <v>66</v>
      </c>
      <c r="E28" s="144" t="s">
        <v>108</v>
      </c>
      <c r="F28" s="144" t="s">
        <v>109</v>
      </c>
      <c r="G28" s="144" t="str">
        <f>IF('S2'!C30="","##BLANK",'S2'!C30)</f>
        <v>##BLANK</v>
      </c>
    </row>
    <row r="29" spans="1:7" s="144" customFormat="1" ht="14.25">
      <c r="A29" s="142" t="str">
        <f>INDEX(Lists!$B$4:$B$13,MATCH(Validation!$B$3,Lists!$A$4:$A$13,0))</f>
        <v>ALB</v>
      </c>
      <c r="B29" s="143" t="str">
        <f>$A$4&amp;"_NOCON026"</f>
        <v>ALB_NOCON026</v>
      </c>
      <c r="C29" s="144" t="s">
        <v>107</v>
      </c>
      <c r="D29" s="144" t="s">
        <v>66</v>
      </c>
      <c r="E29" s="144" t="s">
        <v>108</v>
      </c>
      <c r="F29" s="144" t="s">
        <v>109</v>
      </c>
      <c r="G29" s="144" t="str">
        <f>IF('S2'!C31="","##BLANK",'S2'!C31)</f>
        <v>##BLANK</v>
      </c>
    </row>
    <row r="30" spans="1:7" s="144" customFormat="1" ht="14.25">
      <c r="A30" s="142" t="str">
        <f>INDEX(Lists!$B$4:$B$13,MATCH(Validation!$B$3,Lists!$A$4:$A$13,0))</f>
        <v>ALB</v>
      </c>
      <c r="B30" s="143" t="str">
        <f>$A$4&amp;"_NOCON027"</f>
        <v>ALB_NOCON027</v>
      </c>
      <c r="C30" s="144" t="s">
        <v>107</v>
      </c>
      <c r="D30" s="144" t="s">
        <v>66</v>
      </c>
      <c r="E30" s="144" t="s">
        <v>108</v>
      </c>
      <c r="F30" s="144" t="s">
        <v>109</v>
      </c>
      <c r="G30" s="144" t="str">
        <f>IF('S2'!C32="","##BLANK",'S2'!C32)</f>
        <v>##BLANK</v>
      </c>
    </row>
    <row r="31" spans="1:7" s="144" customFormat="1" ht="14.25">
      <c r="A31" s="142" t="str">
        <f>INDEX(Lists!$B$4:$B$13,MATCH(Validation!$B$3,Lists!$A$4:$A$13,0))</f>
        <v>ALB</v>
      </c>
      <c r="B31" s="143" t="str">
        <f>$A$4&amp;"_NOCON028"</f>
        <v>ALB_NOCON028</v>
      </c>
      <c r="C31" s="144" t="s">
        <v>107</v>
      </c>
      <c r="D31" s="144" t="s">
        <v>66</v>
      </c>
      <c r="E31" s="144" t="s">
        <v>108</v>
      </c>
      <c r="F31" s="144" t="s">
        <v>109</v>
      </c>
      <c r="G31" s="144" t="str">
        <f>IF('S2'!C33="","##BLANK",'S2'!C33)</f>
        <v>##BLANK</v>
      </c>
    </row>
    <row r="32" spans="1:7" s="144" customFormat="1" ht="14.25">
      <c r="A32" s="142" t="str">
        <f>INDEX(Lists!$B$4:$B$13,MATCH(Validation!$B$3,Lists!$A$4:$A$13,0))</f>
        <v>ALB</v>
      </c>
      <c r="B32" s="143" t="str">
        <f>$A$4&amp;"_NOCON029"</f>
        <v>ALB_NOCON029</v>
      </c>
      <c r="C32" s="144" t="s">
        <v>107</v>
      </c>
      <c r="D32" s="144" t="s">
        <v>66</v>
      </c>
      <c r="E32" s="144" t="s">
        <v>108</v>
      </c>
      <c r="F32" s="144" t="s">
        <v>109</v>
      </c>
      <c r="G32" s="144" t="str">
        <f>IF('S2'!C34="","##BLANK",'S2'!C34)</f>
        <v>##BLANK</v>
      </c>
    </row>
    <row r="33" spans="1:7" s="144" customFormat="1" ht="14.25">
      <c r="A33" s="142" t="str">
        <f>INDEX(Lists!$B$4:$B$13,MATCH(Validation!$B$3,Lists!$A$4:$A$13,0))</f>
        <v>ALB</v>
      </c>
      <c r="B33" s="143" t="str">
        <f>$A$4&amp;"_NOCON030"</f>
        <v>ALB_NOCON030</v>
      </c>
      <c r="C33" s="144" t="s">
        <v>107</v>
      </c>
      <c r="D33" s="144" t="s">
        <v>66</v>
      </c>
      <c r="E33" s="144" t="s">
        <v>108</v>
      </c>
      <c r="F33" s="144" t="s">
        <v>109</v>
      </c>
      <c r="G33" s="144" t="str">
        <f>IF('S2'!C35="","##BLANK",'S2'!C35)</f>
        <v>##BLANK</v>
      </c>
    </row>
    <row r="34" spans="1:7" s="144" customFormat="1" ht="14.25">
      <c r="A34" s="142" t="str">
        <f>INDEX(Lists!$B$4:$B$13,MATCH(Validation!$B$3,Lists!$A$4:$A$13,0))</f>
        <v>ALB</v>
      </c>
      <c r="B34" s="143" t="str">
        <f>$A$4&amp;"_NOCON01"</f>
        <v>ALB_NOCON01</v>
      </c>
      <c r="C34" s="144" t="s">
        <v>110</v>
      </c>
      <c r="D34" s="144" t="s">
        <v>111</v>
      </c>
      <c r="E34" s="142" t="s">
        <v>65</v>
      </c>
      <c r="F34" s="144" t="s">
        <v>109</v>
      </c>
      <c r="G34" s="145">
        <f>IF('S2'!F6="","##BLANK",'S2'!F6)</f>
        <v>0.687</v>
      </c>
    </row>
    <row r="35" spans="1:7" s="144" customFormat="1" ht="14.25">
      <c r="A35" s="142" t="str">
        <f>INDEX(Lists!$B$4:$B$13,MATCH(Validation!$B$3,Lists!$A$4:$A$13,0))</f>
        <v>ALB</v>
      </c>
      <c r="B35" s="143" t="str">
        <f>$A$4&amp;"_NOCON02"</f>
        <v>ALB_NOCON02</v>
      </c>
      <c r="C35" s="144" t="s">
        <v>110</v>
      </c>
      <c r="D35" s="144" t="s">
        <v>111</v>
      </c>
      <c r="E35" s="142" t="s">
        <v>65</v>
      </c>
      <c r="F35" s="144" t="s">
        <v>109</v>
      </c>
      <c r="G35" s="145">
        <f>IF('S2'!F7="","##BLANK",'S2'!F7)</f>
        <v>0.71</v>
      </c>
    </row>
    <row r="36" spans="1:7" s="144" customFormat="1" ht="14.25">
      <c r="A36" s="142" t="str">
        <f>INDEX(Lists!$B$4:$B$13,MATCH(Validation!$B$3,Lists!$A$4:$A$13,0))</f>
        <v>ALB</v>
      </c>
      <c r="B36" s="143" t="str">
        <f>$A$4&amp;"_NOCON03"</f>
        <v>ALB_NOCON03</v>
      </c>
      <c r="C36" s="144" t="s">
        <v>110</v>
      </c>
      <c r="D36" s="144" t="s">
        <v>111</v>
      </c>
      <c r="E36" s="142" t="s">
        <v>65</v>
      </c>
      <c r="F36" s="144" t="s">
        <v>109</v>
      </c>
      <c r="G36" s="145">
        <f>IF('S2'!F8="","##BLANK",'S2'!F8)</f>
        <v>0.15</v>
      </c>
    </row>
    <row r="37" spans="1:7" s="144" customFormat="1" ht="14.25">
      <c r="A37" s="142" t="str">
        <f>INDEX(Lists!$B$4:$B$13,MATCH(Validation!$B$3,Lists!$A$4:$A$13,0))</f>
        <v>ALB</v>
      </c>
      <c r="B37" s="143" t="str">
        <f>$A$4&amp;"_NOCON04"</f>
        <v>ALB_NOCON04</v>
      </c>
      <c r="C37" s="144" t="s">
        <v>110</v>
      </c>
      <c r="D37" s="144" t="s">
        <v>111</v>
      </c>
      <c r="E37" s="142" t="s">
        <v>65</v>
      </c>
      <c r="F37" s="144" t="s">
        <v>109</v>
      </c>
      <c r="G37" s="145" t="str">
        <f>IF('S2'!F9="","##BLANK",'S2'!F9)</f>
        <v>##BLANK</v>
      </c>
    </row>
    <row r="38" spans="1:7" s="144" customFormat="1" ht="14.25">
      <c r="A38" s="142" t="str">
        <f>INDEX(Lists!$B$4:$B$13,MATCH(Validation!$B$3,Lists!$A$4:$A$13,0))</f>
        <v>ALB</v>
      </c>
      <c r="B38" s="143" t="str">
        <f>$A$4&amp;"_NOCON05"</f>
        <v>ALB_NOCON05</v>
      </c>
      <c r="C38" s="144" t="s">
        <v>110</v>
      </c>
      <c r="D38" s="144" t="s">
        <v>111</v>
      </c>
      <c r="E38" s="142" t="s">
        <v>65</v>
      </c>
      <c r="F38" s="144" t="s">
        <v>109</v>
      </c>
      <c r="G38" s="145" t="str">
        <f>IF('S2'!F10="","##BLANK",'S2'!F10)</f>
        <v>##BLANK</v>
      </c>
    </row>
    <row r="39" spans="1:7" s="144" customFormat="1" ht="14.25">
      <c r="A39" s="142" t="str">
        <f>INDEX(Lists!$B$4:$B$13,MATCH(Validation!$B$3,Lists!$A$4:$A$13,0))</f>
        <v>ALB</v>
      </c>
      <c r="B39" s="143" t="str">
        <f>$A$4&amp;"_NOCON06"</f>
        <v>ALB_NOCON06</v>
      </c>
      <c r="C39" s="144" t="s">
        <v>110</v>
      </c>
      <c r="D39" s="144" t="s">
        <v>111</v>
      </c>
      <c r="E39" s="142" t="s">
        <v>65</v>
      </c>
      <c r="F39" s="144" t="s">
        <v>109</v>
      </c>
      <c r="G39" s="145" t="str">
        <f>IF('S2'!F11="","##BLANK",'S2'!F11)</f>
        <v>##BLANK</v>
      </c>
    </row>
    <row r="40" spans="1:7" s="144" customFormat="1" ht="14.25">
      <c r="A40" s="142" t="str">
        <f>INDEX(Lists!$B$4:$B$13,MATCH(Validation!$B$3,Lists!$A$4:$A$13,0))</f>
        <v>ALB</v>
      </c>
      <c r="B40" s="143" t="str">
        <f>$A$4&amp;"_NOCON07"</f>
        <v>ALB_NOCON07</v>
      </c>
      <c r="C40" s="144" t="s">
        <v>110</v>
      </c>
      <c r="D40" s="144" t="s">
        <v>111</v>
      </c>
      <c r="E40" s="142" t="s">
        <v>65</v>
      </c>
      <c r="F40" s="144" t="s">
        <v>109</v>
      </c>
      <c r="G40" s="145" t="str">
        <f>IF('S2'!F12="","##BLANK",'S2'!F12)</f>
        <v>##BLANK</v>
      </c>
    </row>
    <row r="41" spans="1:7" s="144" customFormat="1" ht="14.25">
      <c r="A41" s="142" t="str">
        <f>INDEX(Lists!$B$4:$B$13,MATCH(Validation!$B$3,Lists!$A$4:$A$13,0))</f>
        <v>ALB</v>
      </c>
      <c r="B41" s="143" t="str">
        <f>$A$4&amp;"_NOCON08"</f>
        <v>ALB_NOCON08</v>
      </c>
      <c r="C41" s="144" t="s">
        <v>110</v>
      </c>
      <c r="D41" s="144" t="s">
        <v>111</v>
      </c>
      <c r="E41" s="142" t="s">
        <v>65</v>
      </c>
      <c r="F41" s="144" t="s">
        <v>109</v>
      </c>
      <c r="G41" s="145" t="str">
        <f>IF('S2'!F13="","##BLANK",'S2'!F13)</f>
        <v>##BLANK</v>
      </c>
    </row>
    <row r="42" spans="1:7" s="144" customFormat="1" ht="14.25">
      <c r="A42" s="142" t="str">
        <f>INDEX(Lists!$B$4:$B$13,MATCH(Validation!$B$3,Lists!$A$4:$A$13,0))</f>
        <v>ALB</v>
      </c>
      <c r="B42" s="143" t="str">
        <f>$A$4&amp;"_NOCON09"</f>
        <v>ALB_NOCON09</v>
      </c>
      <c r="C42" s="144" t="s">
        <v>110</v>
      </c>
      <c r="D42" s="144" t="s">
        <v>111</v>
      </c>
      <c r="E42" s="142" t="s">
        <v>65</v>
      </c>
      <c r="F42" s="144" t="s">
        <v>109</v>
      </c>
      <c r="G42" s="145" t="str">
        <f>IF('S2'!F14="","##BLANK",'S2'!F14)</f>
        <v>##BLANK</v>
      </c>
    </row>
    <row r="43" spans="1:7" s="144" customFormat="1" ht="14.25">
      <c r="A43" s="142" t="str">
        <f>INDEX(Lists!$B$4:$B$13,MATCH(Validation!$B$3,Lists!$A$4:$A$13,0))</f>
        <v>ALB</v>
      </c>
      <c r="B43" s="143" t="str">
        <f>$A$4&amp;"_NOCON010"</f>
        <v>ALB_NOCON010</v>
      </c>
      <c r="C43" s="144" t="s">
        <v>110</v>
      </c>
      <c r="D43" s="144" t="s">
        <v>111</v>
      </c>
      <c r="E43" s="142" t="s">
        <v>65</v>
      </c>
      <c r="F43" s="144" t="s">
        <v>109</v>
      </c>
      <c r="G43" s="145" t="str">
        <f>IF('S2'!F15="","##BLANK",'S2'!F15)</f>
        <v>##BLANK</v>
      </c>
    </row>
    <row r="44" spans="1:7" s="144" customFormat="1" ht="14.25">
      <c r="A44" s="142" t="str">
        <f>INDEX(Lists!$B$4:$B$13,MATCH(Validation!$B$3,Lists!$A$4:$A$13,0))</f>
        <v>ALB</v>
      </c>
      <c r="B44" s="143" t="str">
        <f>$A$4&amp;"_NOCON011"</f>
        <v>ALB_NOCON011</v>
      </c>
      <c r="C44" s="144" t="s">
        <v>110</v>
      </c>
      <c r="D44" s="144" t="s">
        <v>111</v>
      </c>
      <c r="E44" s="142" t="s">
        <v>65</v>
      </c>
      <c r="F44" s="144" t="s">
        <v>109</v>
      </c>
      <c r="G44" s="145" t="str">
        <f>IF('S2'!F16="","##BLANK",'S2'!F16)</f>
        <v>##BLANK</v>
      </c>
    </row>
    <row r="45" spans="1:7" s="144" customFormat="1" ht="14.25">
      <c r="A45" s="142" t="str">
        <f>INDEX(Lists!$B$4:$B$13,MATCH(Validation!$B$3,Lists!$A$4:$A$13,0))</f>
        <v>ALB</v>
      </c>
      <c r="B45" s="143" t="str">
        <f>$A$4&amp;"_NOCON012"</f>
        <v>ALB_NOCON012</v>
      </c>
      <c r="C45" s="144" t="s">
        <v>110</v>
      </c>
      <c r="D45" s="144" t="s">
        <v>111</v>
      </c>
      <c r="E45" s="142" t="s">
        <v>65</v>
      </c>
      <c r="F45" s="144" t="s">
        <v>109</v>
      </c>
      <c r="G45" s="145" t="str">
        <f>IF('S2'!F17="","##BLANK",'S2'!F17)</f>
        <v>##BLANK</v>
      </c>
    </row>
    <row r="46" spans="1:7" s="144" customFormat="1" ht="14.25">
      <c r="A46" s="142" t="str">
        <f>INDEX(Lists!$B$4:$B$13,MATCH(Validation!$B$3,Lists!$A$4:$A$13,0))</f>
        <v>ALB</v>
      </c>
      <c r="B46" s="143" t="str">
        <f>$A$4&amp;"_NOCON013"</f>
        <v>ALB_NOCON013</v>
      </c>
      <c r="C46" s="144" t="s">
        <v>110</v>
      </c>
      <c r="D46" s="144" t="s">
        <v>111</v>
      </c>
      <c r="E46" s="142" t="s">
        <v>65</v>
      </c>
      <c r="F46" s="144" t="s">
        <v>109</v>
      </c>
      <c r="G46" s="145" t="str">
        <f>IF('S2'!F18="","##BLANK",'S2'!F18)</f>
        <v>##BLANK</v>
      </c>
    </row>
    <row r="47" spans="1:7" s="144" customFormat="1" ht="14.25">
      <c r="A47" s="142" t="str">
        <f>INDEX(Lists!$B$4:$B$13,MATCH(Validation!$B$3,Lists!$A$4:$A$13,0))</f>
        <v>ALB</v>
      </c>
      <c r="B47" s="143" t="str">
        <f>$A$4&amp;"_NOCON014"</f>
        <v>ALB_NOCON014</v>
      </c>
      <c r="C47" s="144" t="s">
        <v>110</v>
      </c>
      <c r="D47" s="144" t="s">
        <v>111</v>
      </c>
      <c r="E47" s="142" t="s">
        <v>65</v>
      </c>
      <c r="F47" s="144" t="s">
        <v>109</v>
      </c>
      <c r="G47" s="145" t="str">
        <f>IF('S2'!F19="","##BLANK",'S2'!F19)</f>
        <v>##BLANK</v>
      </c>
    </row>
    <row r="48" spans="1:7" s="144" customFormat="1" ht="14.25">
      <c r="A48" s="142" t="str">
        <f>INDEX(Lists!$B$4:$B$13,MATCH(Validation!$B$3,Lists!$A$4:$A$13,0))</f>
        <v>ALB</v>
      </c>
      <c r="B48" s="143" t="str">
        <f>$A$4&amp;"_NOCON015"</f>
        <v>ALB_NOCON015</v>
      </c>
      <c r="C48" s="144" t="s">
        <v>110</v>
      </c>
      <c r="D48" s="144" t="s">
        <v>111</v>
      </c>
      <c r="E48" s="142" t="s">
        <v>65</v>
      </c>
      <c r="F48" s="144" t="s">
        <v>109</v>
      </c>
      <c r="G48" s="145" t="str">
        <f>IF('S2'!F20="","##BLANK",'S2'!F20)</f>
        <v>##BLANK</v>
      </c>
    </row>
    <row r="49" spans="1:7" s="144" customFormat="1" ht="14.25">
      <c r="A49" s="142" t="str">
        <f>INDEX(Lists!$B$4:$B$13,MATCH(Validation!$B$3,Lists!$A$4:$A$13,0))</f>
        <v>ALB</v>
      </c>
      <c r="B49" s="143" t="str">
        <f>$A$4&amp;"_NOCON016"</f>
        <v>ALB_NOCON016</v>
      </c>
      <c r="C49" s="144" t="s">
        <v>110</v>
      </c>
      <c r="D49" s="144" t="s">
        <v>111</v>
      </c>
      <c r="E49" s="142" t="s">
        <v>65</v>
      </c>
      <c r="F49" s="144" t="s">
        <v>109</v>
      </c>
      <c r="G49" s="145" t="str">
        <f>IF('S2'!F21="","##BLANK",'S2'!F21)</f>
        <v>##BLANK</v>
      </c>
    </row>
    <row r="50" spans="1:7" s="144" customFormat="1" ht="14.25">
      <c r="A50" s="142" t="str">
        <f>INDEX(Lists!$B$4:$B$13,MATCH(Validation!$B$3,Lists!$A$4:$A$13,0))</f>
        <v>ALB</v>
      </c>
      <c r="B50" s="143" t="str">
        <f>$A$4&amp;"_NOCON017"</f>
        <v>ALB_NOCON017</v>
      </c>
      <c r="C50" s="144" t="s">
        <v>110</v>
      </c>
      <c r="D50" s="144" t="s">
        <v>111</v>
      </c>
      <c r="E50" s="142" t="s">
        <v>65</v>
      </c>
      <c r="F50" s="144" t="s">
        <v>109</v>
      </c>
      <c r="G50" s="145" t="str">
        <f>IF('S2'!F22="","##BLANK",'S2'!F22)</f>
        <v>##BLANK</v>
      </c>
    </row>
    <row r="51" spans="1:7" s="144" customFormat="1" ht="14.25">
      <c r="A51" s="142" t="str">
        <f>INDEX(Lists!$B$4:$B$13,MATCH(Validation!$B$3,Lists!$A$4:$A$13,0))</f>
        <v>ALB</v>
      </c>
      <c r="B51" s="143" t="str">
        <f>$A$4&amp;"_NOCON018"</f>
        <v>ALB_NOCON018</v>
      </c>
      <c r="C51" s="144" t="s">
        <v>110</v>
      </c>
      <c r="D51" s="144" t="s">
        <v>111</v>
      </c>
      <c r="E51" s="142" t="s">
        <v>65</v>
      </c>
      <c r="F51" s="144" t="s">
        <v>109</v>
      </c>
      <c r="G51" s="145" t="str">
        <f>IF('S2'!F23="","##BLANK",'S2'!F23)</f>
        <v>##BLANK</v>
      </c>
    </row>
    <row r="52" spans="1:7" s="144" customFormat="1" ht="14.25">
      <c r="A52" s="142" t="str">
        <f>INDEX(Lists!$B$4:$B$13,MATCH(Validation!$B$3,Lists!$A$4:$A$13,0))</f>
        <v>ALB</v>
      </c>
      <c r="B52" s="143" t="str">
        <f>$A$4&amp;"_NOCON019"</f>
        <v>ALB_NOCON019</v>
      </c>
      <c r="C52" s="144" t="s">
        <v>110</v>
      </c>
      <c r="D52" s="144" t="s">
        <v>111</v>
      </c>
      <c r="E52" s="142" t="s">
        <v>65</v>
      </c>
      <c r="F52" s="144" t="s">
        <v>109</v>
      </c>
      <c r="G52" s="145" t="str">
        <f>IF('S2'!F24="","##BLANK",'S2'!F24)</f>
        <v>##BLANK</v>
      </c>
    </row>
    <row r="53" spans="1:7" s="144" customFormat="1" ht="14.25">
      <c r="A53" s="142" t="str">
        <f>INDEX(Lists!$B$4:$B$13,MATCH(Validation!$B$3,Lists!$A$4:$A$13,0))</f>
        <v>ALB</v>
      </c>
      <c r="B53" s="143" t="str">
        <f>$A$4&amp;"_NOCON020"</f>
        <v>ALB_NOCON020</v>
      </c>
      <c r="C53" s="144" t="s">
        <v>110</v>
      </c>
      <c r="D53" s="144" t="s">
        <v>111</v>
      </c>
      <c r="E53" s="142" t="s">
        <v>65</v>
      </c>
      <c r="F53" s="144" t="s">
        <v>109</v>
      </c>
      <c r="G53" s="145" t="str">
        <f>IF('S2'!F25="","##BLANK",'S2'!F25)</f>
        <v>##BLANK</v>
      </c>
    </row>
    <row r="54" spans="1:7" s="144" customFormat="1" ht="14.25">
      <c r="A54" s="142" t="str">
        <f>INDEX(Lists!$B$4:$B$13,MATCH(Validation!$B$3,Lists!$A$4:$A$13,0))</f>
        <v>ALB</v>
      </c>
      <c r="B54" s="143" t="str">
        <f>$A$4&amp;"_NOCON021"</f>
        <v>ALB_NOCON021</v>
      </c>
      <c r="C54" s="144" t="s">
        <v>110</v>
      </c>
      <c r="D54" s="144" t="s">
        <v>111</v>
      </c>
      <c r="E54" s="142" t="s">
        <v>65</v>
      </c>
      <c r="F54" s="144" t="s">
        <v>109</v>
      </c>
      <c r="G54" s="145" t="str">
        <f>IF('S2'!F26="","##BLANK",'S2'!F26)</f>
        <v>##BLANK</v>
      </c>
    </row>
    <row r="55" spans="1:7" s="144" customFormat="1" ht="14.25">
      <c r="A55" s="142" t="str">
        <f>INDEX(Lists!$B$4:$B$13,MATCH(Validation!$B$3,Lists!$A$4:$A$13,0))</f>
        <v>ALB</v>
      </c>
      <c r="B55" s="143" t="str">
        <f>$A$4&amp;"_NOCON022"</f>
        <v>ALB_NOCON022</v>
      </c>
      <c r="C55" s="144" t="s">
        <v>110</v>
      </c>
      <c r="D55" s="144" t="s">
        <v>111</v>
      </c>
      <c r="E55" s="142" t="s">
        <v>65</v>
      </c>
      <c r="F55" s="144" t="s">
        <v>109</v>
      </c>
      <c r="G55" s="145" t="str">
        <f>IF('S2'!F27="","##BLANK",'S2'!F27)</f>
        <v>##BLANK</v>
      </c>
    </row>
    <row r="56" spans="1:7" s="144" customFormat="1" ht="14.25">
      <c r="A56" s="142" t="str">
        <f>INDEX(Lists!$B$4:$B$13,MATCH(Validation!$B$3,Lists!$A$4:$A$13,0))</f>
        <v>ALB</v>
      </c>
      <c r="B56" s="143" t="str">
        <f>$A$4&amp;"_NOCON023"</f>
        <v>ALB_NOCON023</v>
      </c>
      <c r="C56" s="144" t="s">
        <v>110</v>
      </c>
      <c r="D56" s="144" t="s">
        <v>111</v>
      </c>
      <c r="E56" s="142" t="s">
        <v>65</v>
      </c>
      <c r="F56" s="144" t="s">
        <v>109</v>
      </c>
      <c r="G56" s="145" t="str">
        <f>IF('S2'!F28="","##BLANK",'S2'!F28)</f>
        <v>##BLANK</v>
      </c>
    </row>
    <row r="57" spans="1:7" s="144" customFormat="1" ht="14.25">
      <c r="A57" s="142" t="str">
        <f>INDEX(Lists!$B$4:$B$13,MATCH(Validation!$B$3,Lists!$A$4:$A$13,0))</f>
        <v>ALB</v>
      </c>
      <c r="B57" s="143" t="str">
        <f>$A$4&amp;"_NOCON024"</f>
        <v>ALB_NOCON024</v>
      </c>
      <c r="C57" s="144" t="s">
        <v>110</v>
      </c>
      <c r="D57" s="144" t="s">
        <v>111</v>
      </c>
      <c r="E57" s="142" t="s">
        <v>65</v>
      </c>
      <c r="F57" s="144" t="s">
        <v>109</v>
      </c>
      <c r="G57" s="145" t="str">
        <f>IF('S2'!F29="","##BLANK",'S2'!F29)</f>
        <v>##BLANK</v>
      </c>
    </row>
    <row r="58" spans="1:7" s="144" customFormat="1" ht="14.25">
      <c r="A58" s="142" t="str">
        <f>INDEX(Lists!$B$4:$B$13,MATCH(Validation!$B$3,Lists!$A$4:$A$13,0))</f>
        <v>ALB</v>
      </c>
      <c r="B58" s="143" t="str">
        <f>$A$4&amp;"_NOCON025"</f>
        <v>ALB_NOCON025</v>
      </c>
      <c r="C58" s="144" t="s">
        <v>110</v>
      </c>
      <c r="D58" s="144" t="s">
        <v>111</v>
      </c>
      <c r="E58" s="142" t="s">
        <v>65</v>
      </c>
      <c r="F58" s="144" t="s">
        <v>109</v>
      </c>
      <c r="G58" s="145" t="str">
        <f>IF('S2'!F30="","##BLANK",'S2'!F30)</f>
        <v>##BLANK</v>
      </c>
    </row>
    <row r="59" spans="1:7" s="144" customFormat="1" ht="14.25">
      <c r="A59" s="142" t="str">
        <f>INDEX(Lists!$B$4:$B$13,MATCH(Validation!$B$3,Lists!$A$4:$A$13,0))</f>
        <v>ALB</v>
      </c>
      <c r="B59" s="143" t="str">
        <f>$A$4&amp;"_NOCON026"</f>
        <v>ALB_NOCON026</v>
      </c>
      <c r="C59" s="144" t="s">
        <v>110</v>
      </c>
      <c r="D59" s="144" t="s">
        <v>111</v>
      </c>
      <c r="E59" s="142" t="s">
        <v>65</v>
      </c>
      <c r="F59" s="144" t="s">
        <v>109</v>
      </c>
      <c r="G59" s="145" t="str">
        <f>IF('S2'!F31="","##BLANK",'S2'!F31)</f>
        <v>##BLANK</v>
      </c>
    </row>
    <row r="60" spans="1:7" s="144" customFormat="1" ht="14.25">
      <c r="A60" s="142" t="str">
        <f>INDEX(Lists!$B$4:$B$13,MATCH(Validation!$B$3,Lists!$A$4:$A$13,0))</f>
        <v>ALB</v>
      </c>
      <c r="B60" s="143" t="str">
        <f>$A$4&amp;"_NOCON027"</f>
        <v>ALB_NOCON027</v>
      </c>
      <c r="C60" s="144" t="s">
        <v>110</v>
      </c>
      <c r="D60" s="144" t="s">
        <v>111</v>
      </c>
      <c r="E60" s="142" t="s">
        <v>65</v>
      </c>
      <c r="F60" s="144" t="s">
        <v>109</v>
      </c>
      <c r="G60" s="145" t="str">
        <f>IF('S2'!F32="","##BLANK",'S2'!F32)</f>
        <v>##BLANK</v>
      </c>
    </row>
    <row r="61" spans="1:7" s="144" customFormat="1" ht="14.25">
      <c r="A61" s="142" t="str">
        <f>INDEX(Lists!$B$4:$B$13,MATCH(Validation!$B$3,Lists!$A$4:$A$13,0))</f>
        <v>ALB</v>
      </c>
      <c r="B61" s="143" t="str">
        <f>$A$4&amp;"_NOCON028"</f>
        <v>ALB_NOCON028</v>
      </c>
      <c r="C61" s="144" t="s">
        <v>110</v>
      </c>
      <c r="D61" s="144" t="s">
        <v>111</v>
      </c>
      <c r="E61" s="142" t="s">
        <v>65</v>
      </c>
      <c r="F61" s="144" t="s">
        <v>109</v>
      </c>
      <c r="G61" s="145" t="str">
        <f>IF('S2'!F33="","##BLANK",'S2'!F33)</f>
        <v>##BLANK</v>
      </c>
    </row>
    <row r="62" spans="1:7" s="144" customFormat="1" ht="14.25">
      <c r="A62" s="142" t="str">
        <f>INDEX(Lists!$B$4:$B$13,MATCH(Validation!$B$3,Lists!$A$4:$A$13,0))</f>
        <v>ALB</v>
      </c>
      <c r="B62" s="143" t="str">
        <f>$A$4&amp;"_NOCON029"</f>
        <v>ALB_NOCON029</v>
      </c>
      <c r="C62" s="144" t="s">
        <v>110</v>
      </c>
      <c r="D62" s="144" t="s">
        <v>111</v>
      </c>
      <c r="E62" s="142" t="s">
        <v>65</v>
      </c>
      <c r="F62" s="144" t="s">
        <v>109</v>
      </c>
      <c r="G62" s="145" t="str">
        <f>IF('S2'!F34="","##BLANK",'S2'!F34)</f>
        <v>##BLANK</v>
      </c>
    </row>
    <row r="63" spans="1:7" s="144" customFormat="1" ht="14.25">
      <c r="A63" s="142" t="str">
        <f>INDEX(Lists!$B$4:$B$13,MATCH(Validation!$B$3,Lists!$A$4:$A$13,0))</f>
        <v>ALB</v>
      </c>
      <c r="B63" s="143" t="str">
        <f>$A$4&amp;"_NOCON030"</f>
        <v>ALB_NOCON030</v>
      </c>
      <c r="C63" s="144" t="s">
        <v>110</v>
      </c>
      <c r="D63" s="144" t="s">
        <v>111</v>
      </c>
      <c r="E63" s="142" t="s">
        <v>65</v>
      </c>
      <c r="F63" s="144" t="s">
        <v>109</v>
      </c>
      <c r="G63" s="145" t="str">
        <f>IF('S2'!F35="","##BLANK",'S2'!F35)</f>
        <v>##BLANK</v>
      </c>
    </row>
    <row r="64" spans="1:7" s="144" customFormat="1" ht="14.25">
      <c r="A64" s="142" t="str">
        <f>INDEX(Lists!$B$4:$B$13,MATCH(Validation!$B$3,Lists!$A$4:$A$13,0))</f>
        <v>ALB</v>
      </c>
      <c r="B64" s="143" t="str">
        <f>$A$4&amp;"_NOCON01"</f>
        <v>ALB_NOCON01</v>
      </c>
      <c r="C64" s="144" t="s">
        <v>112</v>
      </c>
      <c r="D64" s="144" t="s">
        <v>113</v>
      </c>
      <c r="E64" s="142" t="s">
        <v>65</v>
      </c>
      <c r="F64" s="144" t="s">
        <v>109</v>
      </c>
      <c r="G64" s="145">
        <f>IF('S2'!G6="","##BLANK",'S2'!G6)</f>
        <v>0.032</v>
      </c>
    </row>
    <row r="65" spans="1:7" s="144" customFormat="1" ht="14.25">
      <c r="A65" s="142" t="str">
        <f>INDEX(Lists!$B$4:$B$13,MATCH(Validation!$B$3,Lists!$A$4:$A$13,0))</f>
        <v>ALB</v>
      </c>
      <c r="B65" s="143" t="str">
        <f>$A$4&amp;"_NOCON02"</f>
        <v>ALB_NOCON02</v>
      </c>
      <c r="C65" s="144" t="s">
        <v>112</v>
      </c>
      <c r="D65" s="144" t="s">
        <v>113</v>
      </c>
      <c r="E65" s="142" t="s">
        <v>65</v>
      </c>
      <c r="F65" s="144" t="s">
        <v>109</v>
      </c>
      <c r="G65" s="145">
        <f>IF('S2'!G7="","##BLANK",'S2'!G7)</f>
        <v>0.006</v>
      </c>
    </row>
    <row r="66" spans="1:7" s="144" customFormat="1" ht="14.25">
      <c r="A66" s="142" t="str">
        <f>INDEX(Lists!$B$4:$B$13,MATCH(Validation!$B$3,Lists!$A$4:$A$13,0))</f>
        <v>ALB</v>
      </c>
      <c r="B66" s="143" t="str">
        <f>$A$4&amp;"_NOCON03"</f>
        <v>ALB_NOCON03</v>
      </c>
      <c r="C66" s="144" t="s">
        <v>112</v>
      </c>
      <c r="D66" s="144" t="s">
        <v>113</v>
      </c>
      <c r="E66" s="142" t="s">
        <v>65</v>
      </c>
      <c r="F66" s="144" t="s">
        <v>109</v>
      </c>
      <c r="G66" s="145">
        <f>IF('S2'!G8="","##BLANK",'S2'!G8)</f>
        <v>0</v>
      </c>
    </row>
    <row r="67" spans="1:7" s="144" customFormat="1" ht="14.25">
      <c r="A67" s="142" t="str">
        <f>INDEX(Lists!$B$4:$B$13,MATCH(Validation!$B$3,Lists!$A$4:$A$13,0))</f>
        <v>ALB</v>
      </c>
      <c r="B67" s="143" t="str">
        <f>$A$4&amp;"_NOCON04"</f>
        <v>ALB_NOCON04</v>
      </c>
      <c r="C67" s="144" t="s">
        <v>112</v>
      </c>
      <c r="D67" s="144" t="s">
        <v>113</v>
      </c>
      <c r="E67" s="142" t="s">
        <v>65</v>
      </c>
      <c r="F67" s="144" t="s">
        <v>109</v>
      </c>
      <c r="G67" s="145" t="str">
        <f>IF('S2'!G9="","##BLANK",'S2'!G9)</f>
        <v>##BLANK</v>
      </c>
    </row>
    <row r="68" spans="1:7" s="144" customFormat="1" ht="14.25">
      <c r="A68" s="142" t="str">
        <f>INDEX(Lists!$B$4:$B$13,MATCH(Validation!$B$3,Lists!$A$4:$A$13,0))</f>
        <v>ALB</v>
      </c>
      <c r="B68" s="143" t="str">
        <f>$A$4&amp;"_NOCON05"</f>
        <v>ALB_NOCON05</v>
      </c>
      <c r="C68" s="144" t="s">
        <v>112</v>
      </c>
      <c r="D68" s="144" t="s">
        <v>113</v>
      </c>
      <c r="E68" s="142" t="s">
        <v>65</v>
      </c>
      <c r="F68" s="144" t="s">
        <v>109</v>
      </c>
      <c r="G68" s="145" t="str">
        <f>IF('S2'!G10="","##BLANK",'S2'!G10)</f>
        <v>##BLANK</v>
      </c>
    </row>
    <row r="69" spans="1:7" s="144" customFormat="1" ht="14.25">
      <c r="A69" s="142" t="str">
        <f>INDEX(Lists!$B$4:$B$13,MATCH(Validation!$B$3,Lists!$A$4:$A$13,0))</f>
        <v>ALB</v>
      </c>
      <c r="B69" s="143" t="str">
        <f>$A$4&amp;"_NOCON06"</f>
        <v>ALB_NOCON06</v>
      </c>
      <c r="C69" s="144" t="s">
        <v>112</v>
      </c>
      <c r="D69" s="144" t="s">
        <v>113</v>
      </c>
      <c r="E69" s="142" t="s">
        <v>65</v>
      </c>
      <c r="F69" s="144" t="s">
        <v>109</v>
      </c>
      <c r="G69" s="145" t="str">
        <f>IF('S2'!G11="","##BLANK",'S2'!G11)</f>
        <v>##BLANK</v>
      </c>
    </row>
    <row r="70" spans="1:7" s="144" customFormat="1" ht="14.25">
      <c r="A70" s="142" t="str">
        <f>INDEX(Lists!$B$4:$B$13,MATCH(Validation!$B$3,Lists!$A$4:$A$13,0))</f>
        <v>ALB</v>
      </c>
      <c r="B70" s="143" t="str">
        <f>$A$4&amp;"_NOCON07"</f>
        <v>ALB_NOCON07</v>
      </c>
      <c r="C70" s="144" t="s">
        <v>112</v>
      </c>
      <c r="D70" s="144" t="s">
        <v>113</v>
      </c>
      <c r="E70" s="142" t="s">
        <v>65</v>
      </c>
      <c r="F70" s="144" t="s">
        <v>109</v>
      </c>
      <c r="G70" s="145" t="str">
        <f>IF('S2'!G12="","##BLANK",'S2'!G12)</f>
        <v>##BLANK</v>
      </c>
    </row>
    <row r="71" spans="1:7" s="144" customFormat="1" ht="14.25">
      <c r="A71" s="142" t="str">
        <f>INDEX(Lists!$B$4:$B$13,MATCH(Validation!$B$3,Lists!$A$4:$A$13,0))</f>
        <v>ALB</v>
      </c>
      <c r="B71" s="143" t="str">
        <f>$A$4&amp;"_NOCON08"</f>
        <v>ALB_NOCON08</v>
      </c>
      <c r="C71" s="144" t="s">
        <v>112</v>
      </c>
      <c r="D71" s="144" t="s">
        <v>113</v>
      </c>
      <c r="E71" s="142" t="s">
        <v>65</v>
      </c>
      <c r="F71" s="144" t="s">
        <v>109</v>
      </c>
      <c r="G71" s="145" t="str">
        <f>IF('S2'!G13="","##BLANK",'S2'!G13)</f>
        <v>##BLANK</v>
      </c>
    </row>
    <row r="72" spans="1:7" s="144" customFormat="1" ht="14.25">
      <c r="A72" s="142" t="str">
        <f>INDEX(Lists!$B$4:$B$13,MATCH(Validation!$B$3,Lists!$A$4:$A$13,0))</f>
        <v>ALB</v>
      </c>
      <c r="B72" s="143" t="str">
        <f>$A$4&amp;"_NOCON09"</f>
        <v>ALB_NOCON09</v>
      </c>
      <c r="C72" s="144" t="s">
        <v>112</v>
      </c>
      <c r="D72" s="144" t="s">
        <v>113</v>
      </c>
      <c r="E72" s="142" t="s">
        <v>65</v>
      </c>
      <c r="F72" s="144" t="s">
        <v>109</v>
      </c>
      <c r="G72" s="145" t="str">
        <f>IF('S2'!G14="","##BLANK",'S2'!G14)</f>
        <v>##BLANK</v>
      </c>
    </row>
    <row r="73" spans="1:7" s="144" customFormat="1" ht="14.25">
      <c r="A73" s="142" t="str">
        <f>INDEX(Lists!$B$4:$B$13,MATCH(Validation!$B$3,Lists!$A$4:$A$13,0))</f>
        <v>ALB</v>
      </c>
      <c r="B73" s="143" t="str">
        <f>$A$4&amp;"_NOCON010"</f>
        <v>ALB_NOCON010</v>
      </c>
      <c r="C73" s="144" t="s">
        <v>112</v>
      </c>
      <c r="D73" s="144" t="s">
        <v>113</v>
      </c>
      <c r="E73" s="142" t="s">
        <v>65</v>
      </c>
      <c r="F73" s="144" t="s">
        <v>109</v>
      </c>
      <c r="G73" s="145" t="str">
        <f>IF('S2'!G15="","##BLANK",'S2'!G15)</f>
        <v>##BLANK</v>
      </c>
    </row>
    <row r="74" spans="1:7" s="144" customFormat="1" ht="14.25">
      <c r="A74" s="142" t="str">
        <f>INDEX(Lists!$B$4:$B$13,MATCH(Validation!$B$3,Lists!$A$4:$A$13,0))</f>
        <v>ALB</v>
      </c>
      <c r="B74" s="143" t="str">
        <f>$A$4&amp;"_NOCON011"</f>
        <v>ALB_NOCON011</v>
      </c>
      <c r="C74" s="144" t="s">
        <v>112</v>
      </c>
      <c r="D74" s="144" t="s">
        <v>113</v>
      </c>
      <c r="E74" s="142" t="s">
        <v>65</v>
      </c>
      <c r="F74" s="144" t="s">
        <v>109</v>
      </c>
      <c r="G74" s="145" t="str">
        <f>IF('S2'!G16="","##BLANK",'S2'!G16)</f>
        <v>##BLANK</v>
      </c>
    </row>
    <row r="75" spans="1:7" s="144" customFormat="1" ht="14.25">
      <c r="A75" s="142" t="str">
        <f>INDEX(Lists!$B$4:$B$13,MATCH(Validation!$B$3,Lists!$A$4:$A$13,0))</f>
        <v>ALB</v>
      </c>
      <c r="B75" s="143" t="str">
        <f>$A$4&amp;"_NOCON012"</f>
        <v>ALB_NOCON012</v>
      </c>
      <c r="C75" s="144" t="s">
        <v>112</v>
      </c>
      <c r="D75" s="144" t="s">
        <v>113</v>
      </c>
      <c r="E75" s="142" t="s">
        <v>65</v>
      </c>
      <c r="F75" s="144" t="s">
        <v>109</v>
      </c>
      <c r="G75" s="145" t="str">
        <f>IF('S2'!G17="","##BLANK",'S2'!G17)</f>
        <v>##BLANK</v>
      </c>
    </row>
    <row r="76" spans="1:7" s="144" customFormat="1" ht="14.25">
      <c r="A76" s="142" t="str">
        <f>INDEX(Lists!$B$4:$B$13,MATCH(Validation!$B$3,Lists!$A$4:$A$13,0))</f>
        <v>ALB</v>
      </c>
      <c r="B76" s="143" t="str">
        <f>$A$4&amp;"_NOCON013"</f>
        <v>ALB_NOCON013</v>
      </c>
      <c r="C76" s="144" t="s">
        <v>112</v>
      </c>
      <c r="D76" s="144" t="s">
        <v>113</v>
      </c>
      <c r="E76" s="142" t="s">
        <v>65</v>
      </c>
      <c r="F76" s="144" t="s">
        <v>109</v>
      </c>
      <c r="G76" s="145" t="str">
        <f>IF('S2'!G18="","##BLANK",'S2'!G18)</f>
        <v>##BLANK</v>
      </c>
    </row>
    <row r="77" spans="1:7" s="144" customFormat="1" ht="14.25">
      <c r="A77" s="142" t="str">
        <f>INDEX(Lists!$B$4:$B$13,MATCH(Validation!$B$3,Lists!$A$4:$A$13,0))</f>
        <v>ALB</v>
      </c>
      <c r="B77" s="143" t="str">
        <f>$A$4&amp;"_NOCON014"</f>
        <v>ALB_NOCON014</v>
      </c>
      <c r="C77" s="144" t="s">
        <v>112</v>
      </c>
      <c r="D77" s="144" t="s">
        <v>113</v>
      </c>
      <c r="E77" s="142" t="s">
        <v>65</v>
      </c>
      <c r="F77" s="144" t="s">
        <v>109</v>
      </c>
      <c r="G77" s="145" t="str">
        <f>IF('S2'!G19="","##BLANK",'S2'!G19)</f>
        <v>##BLANK</v>
      </c>
    </row>
    <row r="78" spans="1:7" s="144" customFormat="1" ht="14.25">
      <c r="A78" s="142" t="str">
        <f>INDEX(Lists!$B$4:$B$13,MATCH(Validation!$B$3,Lists!$A$4:$A$13,0))</f>
        <v>ALB</v>
      </c>
      <c r="B78" s="143" t="str">
        <f>$A$4&amp;"_NOCON015"</f>
        <v>ALB_NOCON015</v>
      </c>
      <c r="C78" s="144" t="s">
        <v>112</v>
      </c>
      <c r="D78" s="144" t="s">
        <v>113</v>
      </c>
      <c r="E78" s="142" t="s">
        <v>65</v>
      </c>
      <c r="F78" s="144" t="s">
        <v>109</v>
      </c>
      <c r="G78" s="145" t="str">
        <f>IF('S2'!G20="","##BLANK",'S2'!G20)</f>
        <v>##BLANK</v>
      </c>
    </row>
    <row r="79" spans="1:7" s="144" customFormat="1" ht="14.25">
      <c r="A79" s="142" t="str">
        <f>INDEX(Lists!$B$4:$B$13,MATCH(Validation!$B$3,Lists!$A$4:$A$13,0))</f>
        <v>ALB</v>
      </c>
      <c r="B79" s="143" t="str">
        <f>$A$4&amp;"_NOCON016"</f>
        <v>ALB_NOCON016</v>
      </c>
      <c r="C79" s="144" t="s">
        <v>112</v>
      </c>
      <c r="D79" s="144" t="s">
        <v>113</v>
      </c>
      <c r="E79" s="142" t="s">
        <v>65</v>
      </c>
      <c r="F79" s="144" t="s">
        <v>109</v>
      </c>
      <c r="G79" s="145" t="str">
        <f>IF('S2'!G21="","##BLANK",'S2'!G21)</f>
        <v>##BLANK</v>
      </c>
    </row>
    <row r="80" spans="1:7" s="144" customFormat="1" ht="14.25">
      <c r="A80" s="142" t="str">
        <f>INDEX(Lists!$B$4:$B$13,MATCH(Validation!$B$3,Lists!$A$4:$A$13,0))</f>
        <v>ALB</v>
      </c>
      <c r="B80" s="143" t="str">
        <f>$A$4&amp;"_NOCON017"</f>
        <v>ALB_NOCON017</v>
      </c>
      <c r="C80" s="144" t="s">
        <v>112</v>
      </c>
      <c r="D80" s="144" t="s">
        <v>113</v>
      </c>
      <c r="E80" s="142" t="s">
        <v>65</v>
      </c>
      <c r="F80" s="144" t="s">
        <v>109</v>
      </c>
      <c r="G80" s="145" t="str">
        <f>IF('S2'!G22="","##BLANK",'S2'!G22)</f>
        <v>##BLANK</v>
      </c>
    </row>
    <row r="81" spans="1:7" s="144" customFormat="1" ht="14.25">
      <c r="A81" s="142" t="str">
        <f>INDEX(Lists!$B$4:$B$13,MATCH(Validation!$B$3,Lists!$A$4:$A$13,0))</f>
        <v>ALB</v>
      </c>
      <c r="B81" s="143" t="str">
        <f>$A$4&amp;"_NOCON018"</f>
        <v>ALB_NOCON018</v>
      </c>
      <c r="C81" s="144" t="s">
        <v>112</v>
      </c>
      <c r="D81" s="144" t="s">
        <v>113</v>
      </c>
      <c r="E81" s="142" t="s">
        <v>65</v>
      </c>
      <c r="F81" s="144" t="s">
        <v>109</v>
      </c>
      <c r="G81" s="145" t="str">
        <f>IF('S2'!G23="","##BLANK",'S2'!G23)</f>
        <v>##BLANK</v>
      </c>
    </row>
    <row r="82" spans="1:7" s="144" customFormat="1" ht="14.25">
      <c r="A82" s="142" t="str">
        <f>INDEX(Lists!$B$4:$B$13,MATCH(Validation!$B$3,Lists!$A$4:$A$13,0))</f>
        <v>ALB</v>
      </c>
      <c r="B82" s="143" t="str">
        <f>$A$4&amp;"_NOCON019"</f>
        <v>ALB_NOCON019</v>
      </c>
      <c r="C82" s="144" t="s">
        <v>112</v>
      </c>
      <c r="D82" s="144" t="s">
        <v>113</v>
      </c>
      <c r="E82" s="142" t="s">
        <v>65</v>
      </c>
      <c r="F82" s="144" t="s">
        <v>109</v>
      </c>
      <c r="G82" s="145" t="str">
        <f>IF('S2'!G24="","##BLANK",'S2'!G24)</f>
        <v>##BLANK</v>
      </c>
    </row>
    <row r="83" spans="1:7" s="144" customFormat="1" ht="14.25">
      <c r="A83" s="142" t="str">
        <f>INDEX(Lists!$B$4:$B$13,MATCH(Validation!$B$3,Lists!$A$4:$A$13,0))</f>
        <v>ALB</v>
      </c>
      <c r="B83" s="143" t="str">
        <f>$A$4&amp;"_NOCON020"</f>
        <v>ALB_NOCON020</v>
      </c>
      <c r="C83" s="144" t="s">
        <v>112</v>
      </c>
      <c r="D83" s="144" t="s">
        <v>113</v>
      </c>
      <c r="E83" s="142" t="s">
        <v>65</v>
      </c>
      <c r="F83" s="144" t="s">
        <v>109</v>
      </c>
      <c r="G83" s="145" t="str">
        <f>IF('S2'!G25="","##BLANK",'S2'!G25)</f>
        <v>##BLANK</v>
      </c>
    </row>
    <row r="84" spans="1:7" s="144" customFormat="1" ht="14.25">
      <c r="A84" s="142" t="str">
        <f>INDEX(Lists!$B$4:$B$13,MATCH(Validation!$B$3,Lists!$A$4:$A$13,0))</f>
        <v>ALB</v>
      </c>
      <c r="B84" s="143" t="str">
        <f>$A$4&amp;"_NOCON021"</f>
        <v>ALB_NOCON021</v>
      </c>
      <c r="C84" s="144" t="s">
        <v>112</v>
      </c>
      <c r="D84" s="144" t="s">
        <v>113</v>
      </c>
      <c r="E84" s="142" t="s">
        <v>65</v>
      </c>
      <c r="F84" s="144" t="s">
        <v>109</v>
      </c>
      <c r="G84" s="145" t="str">
        <f>IF('S2'!G26="","##BLANK",'S2'!G26)</f>
        <v>##BLANK</v>
      </c>
    </row>
    <row r="85" spans="1:7" s="144" customFormat="1" ht="14.25">
      <c r="A85" s="142" t="str">
        <f>INDEX(Lists!$B$4:$B$13,MATCH(Validation!$B$3,Lists!$A$4:$A$13,0))</f>
        <v>ALB</v>
      </c>
      <c r="B85" s="143" t="str">
        <f>$A$4&amp;"_NOCON022"</f>
        <v>ALB_NOCON022</v>
      </c>
      <c r="C85" s="144" t="s">
        <v>112</v>
      </c>
      <c r="D85" s="144" t="s">
        <v>113</v>
      </c>
      <c r="E85" s="142" t="s">
        <v>65</v>
      </c>
      <c r="F85" s="144" t="s">
        <v>109</v>
      </c>
      <c r="G85" s="145" t="str">
        <f>IF('S2'!G27="","##BLANK",'S2'!G27)</f>
        <v>##BLANK</v>
      </c>
    </row>
    <row r="86" spans="1:7" s="144" customFormat="1" ht="14.25">
      <c r="A86" s="142" t="str">
        <f>INDEX(Lists!$B$4:$B$13,MATCH(Validation!$B$3,Lists!$A$4:$A$13,0))</f>
        <v>ALB</v>
      </c>
      <c r="B86" s="143" t="str">
        <f>$A$4&amp;"_NOCON023"</f>
        <v>ALB_NOCON023</v>
      </c>
      <c r="C86" s="144" t="s">
        <v>112</v>
      </c>
      <c r="D86" s="144" t="s">
        <v>113</v>
      </c>
      <c r="E86" s="142" t="s">
        <v>65</v>
      </c>
      <c r="F86" s="144" t="s">
        <v>109</v>
      </c>
      <c r="G86" s="145" t="str">
        <f>IF('S2'!G28="","##BLANK",'S2'!G28)</f>
        <v>##BLANK</v>
      </c>
    </row>
    <row r="87" spans="1:7" s="144" customFormat="1" ht="14.25">
      <c r="A87" s="142" t="str">
        <f>INDEX(Lists!$B$4:$B$13,MATCH(Validation!$B$3,Lists!$A$4:$A$13,0))</f>
        <v>ALB</v>
      </c>
      <c r="B87" s="143" t="str">
        <f>$A$4&amp;"_NOCON024"</f>
        <v>ALB_NOCON024</v>
      </c>
      <c r="C87" s="144" t="s">
        <v>112</v>
      </c>
      <c r="D87" s="144" t="s">
        <v>113</v>
      </c>
      <c r="E87" s="142" t="s">
        <v>65</v>
      </c>
      <c r="F87" s="144" t="s">
        <v>109</v>
      </c>
      <c r="G87" s="145" t="str">
        <f>IF('S2'!G29="","##BLANK",'S2'!G29)</f>
        <v>##BLANK</v>
      </c>
    </row>
    <row r="88" spans="1:7" s="144" customFormat="1" ht="14.25">
      <c r="A88" s="142" t="str">
        <f>INDEX(Lists!$B$4:$B$13,MATCH(Validation!$B$3,Lists!$A$4:$A$13,0))</f>
        <v>ALB</v>
      </c>
      <c r="B88" s="143" t="str">
        <f>$A$4&amp;"_NOCON025"</f>
        <v>ALB_NOCON025</v>
      </c>
      <c r="C88" s="144" t="s">
        <v>112</v>
      </c>
      <c r="D88" s="144" t="s">
        <v>113</v>
      </c>
      <c r="E88" s="142" t="s">
        <v>65</v>
      </c>
      <c r="F88" s="144" t="s">
        <v>109</v>
      </c>
      <c r="G88" s="145" t="str">
        <f>IF('S2'!G30="","##BLANK",'S2'!G30)</f>
        <v>##BLANK</v>
      </c>
    </row>
    <row r="89" spans="1:7" s="144" customFormat="1" ht="14.25">
      <c r="A89" s="142" t="str">
        <f>INDEX(Lists!$B$4:$B$13,MATCH(Validation!$B$3,Lists!$A$4:$A$13,0))</f>
        <v>ALB</v>
      </c>
      <c r="B89" s="143" t="str">
        <f>$A$4&amp;"_NOCON026"</f>
        <v>ALB_NOCON026</v>
      </c>
      <c r="C89" s="144" t="s">
        <v>112</v>
      </c>
      <c r="D89" s="144" t="s">
        <v>113</v>
      </c>
      <c r="E89" s="142" t="s">
        <v>65</v>
      </c>
      <c r="F89" s="144" t="s">
        <v>109</v>
      </c>
      <c r="G89" s="145" t="str">
        <f>IF('S2'!G31="","##BLANK",'S2'!G31)</f>
        <v>##BLANK</v>
      </c>
    </row>
    <row r="90" spans="1:7" s="144" customFormat="1" ht="14.25">
      <c r="A90" s="142" t="str">
        <f>INDEX(Lists!$B$4:$B$13,MATCH(Validation!$B$3,Lists!$A$4:$A$13,0))</f>
        <v>ALB</v>
      </c>
      <c r="B90" s="143" t="str">
        <f>$A$4&amp;"_NOCON027"</f>
        <v>ALB_NOCON027</v>
      </c>
      <c r="C90" s="144" t="s">
        <v>112</v>
      </c>
      <c r="D90" s="144" t="s">
        <v>113</v>
      </c>
      <c r="E90" s="142" t="s">
        <v>65</v>
      </c>
      <c r="F90" s="144" t="s">
        <v>109</v>
      </c>
      <c r="G90" s="145" t="str">
        <f>IF('S2'!G32="","##BLANK",'S2'!G32)</f>
        <v>##BLANK</v>
      </c>
    </row>
    <row r="91" spans="1:7" s="144" customFormat="1" ht="14.25">
      <c r="A91" s="142" t="str">
        <f>INDEX(Lists!$B$4:$B$13,MATCH(Validation!$B$3,Lists!$A$4:$A$13,0))</f>
        <v>ALB</v>
      </c>
      <c r="B91" s="143" t="str">
        <f>$A$4&amp;"_NOCON028"</f>
        <v>ALB_NOCON028</v>
      </c>
      <c r="C91" s="144" t="s">
        <v>112</v>
      </c>
      <c r="D91" s="144" t="s">
        <v>113</v>
      </c>
      <c r="E91" s="142" t="s">
        <v>65</v>
      </c>
      <c r="F91" s="144" t="s">
        <v>109</v>
      </c>
      <c r="G91" s="145" t="str">
        <f>IF('S2'!G33="","##BLANK",'S2'!G33)</f>
        <v>##BLANK</v>
      </c>
    </row>
    <row r="92" spans="1:7" s="144" customFormat="1" ht="14.25">
      <c r="A92" s="142" t="str">
        <f>INDEX(Lists!$B$4:$B$13,MATCH(Validation!$B$3,Lists!$A$4:$A$13,0))</f>
        <v>ALB</v>
      </c>
      <c r="B92" s="143" t="str">
        <f>$A$4&amp;"_NOCON029"</f>
        <v>ALB_NOCON029</v>
      </c>
      <c r="C92" s="144" t="s">
        <v>112</v>
      </c>
      <c r="D92" s="144" t="s">
        <v>113</v>
      </c>
      <c r="E92" s="142" t="s">
        <v>65</v>
      </c>
      <c r="F92" s="144" t="s">
        <v>109</v>
      </c>
      <c r="G92" s="145" t="str">
        <f>IF('S2'!G34="","##BLANK",'S2'!G34)</f>
        <v>##BLANK</v>
      </c>
    </row>
    <row r="93" spans="1:7" s="144" customFormat="1" ht="14.25">
      <c r="A93" s="142" t="str">
        <f>INDEX(Lists!$B$4:$B$13,MATCH(Validation!$B$3,Lists!$A$4:$A$13,0))</f>
        <v>ALB</v>
      </c>
      <c r="B93" s="143" t="str">
        <f>$A$4&amp;"_NOCON030"</f>
        <v>ALB_NOCON030</v>
      </c>
      <c r="C93" s="144" t="s">
        <v>112</v>
      </c>
      <c r="D93" s="144" t="s">
        <v>113</v>
      </c>
      <c r="E93" s="142" t="s">
        <v>65</v>
      </c>
      <c r="F93" s="144" t="s">
        <v>109</v>
      </c>
      <c r="G93" s="145" t="str">
        <f>IF('S2'!G35="","##BLANK",'S2'!G35)</f>
        <v>##BLANK</v>
      </c>
    </row>
    <row r="94" spans="1:7" s="144" customFormat="1" ht="14.25">
      <c r="A94" s="142" t="str">
        <f>INDEX(Lists!$B$4:$B$13,MATCH(Validation!$B$3,Lists!$A$4:$A$13,0))</f>
        <v>ALB</v>
      </c>
      <c r="B94" s="143" t="str">
        <f>$A$4&amp;"_NOCON01"</f>
        <v>ALB_NOCON01</v>
      </c>
      <c r="C94" s="144" t="s">
        <v>114</v>
      </c>
      <c r="D94" s="146" t="s">
        <v>179</v>
      </c>
      <c r="E94" s="144" t="s">
        <v>115</v>
      </c>
      <c r="F94" s="144" t="s">
        <v>109</v>
      </c>
      <c r="G94" s="145">
        <f>IF('S2'!J6="","##BLANK",'S2'!J6)</f>
        <v>0</v>
      </c>
    </row>
    <row r="95" spans="1:7" s="144" customFormat="1" ht="14.25">
      <c r="A95" s="142" t="str">
        <f>INDEX(Lists!$B$4:$B$13,MATCH(Validation!$B$3,Lists!$A$4:$A$13,0))</f>
        <v>ALB</v>
      </c>
      <c r="B95" s="143" t="str">
        <f>$A$4&amp;"_NOCON02"</f>
        <v>ALB_NOCON02</v>
      </c>
      <c r="C95" s="144" t="s">
        <v>114</v>
      </c>
      <c r="D95" s="146" t="s">
        <v>179</v>
      </c>
      <c r="E95" s="144" t="s">
        <v>115</v>
      </c>
      <c r="F95" s="144" t="s">
        <v>109</v>
      </c>
      <c r="G95" s="145">
        <f>IF('S2'!J7="","##BLANK",'S2'!J7)</f>
        <v>88</v>
      </c>
    </row>
    <row r="96" spans="1:7" s="144" customFormat="1" ht="14.25">
      <c r="A96" s="142" t="str">
        <f>INDEX(Lists!$B$4:$B$13,MATCH(Validation!$B$3,Lists!$A$4:$A$13,0))</f>
        <v>ALB</v>
      </c>
      <c r="B96" s="143" t="str">
        <f>$A$4&amp;"_NOCON03"</f>
        <v>ALB_NOCON03</v>
      </c>
      <c r="C96" s="144" t="s">
        <v>114</v>
      </c>
      <c r="D96" s="146" t="s">
        <v>179</v>
      </c>
      <c r="E96" s="144" t="s">
        <v>115</v>
      </c>
      <c r="F96" s="144" t="s">
        <v>109</v>
      </c>
      <c r="G96" s="145">
        <f>IF('S2'!J8="","##BLANK",'S2'!J8)</f>
        <v>2.5</v>
      </c>
    </row>
    <row r="97" spans="1:7" s="144" customFormat="1" ht="14.25">
      <c r="A97" s="142" t="str">
        <f>INDEX(Lists!$B$4:$B$13,MATCH(Validation!$B$3,Lists!$A$4:$A$13,0))</f>
        <v>ALB</v>
      </c>
      <c r="B97" s="143" t="str">
        <f>$A$4&amp;"_NOCON04"</f>
        <v>ALB_NOCON04</v>
      </c>
      <c r="C97" s="144" t="s">
        <v>114</v>
      </c>
      <c r="D97" s="146" t="s">
        <v>179</v>
      </c>
      <c r="E97" s="144" t="s">
        <v>115</v>
      </c>
      <c r="F97" s="144" t="s">
        <v>109</v>
      </c>
      <c r="G97" s="145" t="str">
        <f>IF('S2'!J9="","##BLANK",'S2'!J9)</f>
        <v>##BLANK</v>
      </c>
    </row>
    <row r="98" spans="1:7" s="144" customFormat="1" ht="14.25">
      <c r="A98" s="142" t="str">
        <f>INDEX(Lists!$B$4:$B$13,MATCH(Validation!$B$3,Lists!$A$4:$A$13,0))</f>
        <v>ALB</v>
      </c>
      <c r="B98" s="143" t="str">
        <f>$A$4&amp;"_NOCON05"</f>
        <v>ALB_NOCON05</v>
      </c>
      <c r="C98" s="144" t="s">
        <v>114</v>
      </c>
      <c r="D98" s="146" t="s">
        <v>179</v>
      </c>
      <c r="E98" s="144" t="s">
        <v>115</v>
      </c>
      <c r="F98" s="144" t="s">
        <v>109</v>
      </c>
      <c r="G98" s="145" t="str">
        <f>IF('S2'!J10="","##BLANK",'S2'!J10)</f>
        <v>##BLANK</v>
      </c>
    </row>
    <row r="99" spans="1:7" s="144" customFormat="1" ht="14.25">
      <c r="A99" s="142" t="str">
        <f>INDEX(Lists!$B$4:$B$13,MATCH(Validation!$B$3,Lists!$A$4:$A$13,0))</f>
        <v>ALB</v>
      </c>
      <c r="B99" s="143" t="str">
        <f>$A$4&amp;"_NOCON06"</f>
        <v>ALB_NOCON06</v>
      </c>
      <c r="C99" s="144" t="s">
        <v>114</v>
      </c>
      <c r="D99" s="146" t="s">
        <v>179</v>
      </c>
      <c r="E99" s="144" t="s">
        <v>115</v>
      </c>
      <c r="F99" s="144" t="s">
        <v>109</v>
      </c>
      <c r="G99" s="145" t="str">
        <f>IF('S2'!J11="","##BLANK",'S2'!J11)</f>
        <v>##BLANK</v>
      </c>
    </row>
    <row r="100" spans="1:7" s="144" customFormat="1" ht="14.25">
      <c r="A100" s="142" t="str">
        <f>INDEX(Lists!$B$4:$B$13,MATCH(Validation!$B$3,Lists!$A$4:$A$13,0))</f>
        <v>ALB</v>
      </c>
      <c r="B100" s="143" t="str">
        <f>$A$4&amp;"_NOCON07"</f>
        <v>ALB_NOCON07</v>
      </c>
      <c r="C100" s="144" t="s">
        <v>114</v>
      </c>
      <c r="D100" s="146" t="s">
        <v>179</v>
      </c>
      <c r="E100" s="144" t="s">
        <v>115</v>
      </c>
      <c r="F100" s="144" t="s">
        <v>109</v>
      </c>
      <c r="G100" s="145" t="str">
        <f>IF('S2'!J12="","##BLANK",'S2'!J12)</f>
        <v>##BLANK</v>
      </c>
    </row>
    <row r="101" spans="1:7" s="144" customFormat="1" ht="14.25">
      <c r="A101" s="142" t="str">
        <f>INDEX(Lists!$B$4:$B$13,MATCH(Validation!$B$3,Lists!$A$4:$A$13,0))</f>
        <v>ALB</v>
      </c>
      <c r="B101" s="143" t="str">
        <f>$A$4&amp;"_NOCON08"</f>
        <v>ALB_NOCON08</v>
      </c>
      <c r="C101" s="144" t="s">
        <v>114</v>
      </c>
      <c r="D101" s="146" t="s">
        <v>179</v>
      </c>
      <c r="E101" s="144" t="s">
        <v>115</v>
      </c>
      <c r="F101" s="144" t="s">
        <v>109</v>
      </c>
      <c r="G101" s="145" t="str">
        <f>IF('S2'!J13="","##BLANK",'S2'!J13)</f>
        <v>##BLANK</v>
      </c>
    </row>
    <row r="102" spans="1:7" s="144" customFormat="1" ht="14.25">
      <c r="A102" s="142" t="str">
        <f>INDEX(Lists!$B$4:$B$13,MATCH(Validation!$B$3,Lists!$A$4:$A$13,0))</f>
        <v>ALB</v>
      </c>
      <c r="B102" s="143" t="str">
        <f>$A$4&amp;"_NOCON09"</f>
        <v>ALB_NOCON09</v>
      </c>
      <c r="C102" s="144" t="s">
        <v>114</v>
      </c>
      <c r="D102" s="146" t="s">
        <v>179</v>
      </c>
      <c r="E102" s="144" t="s">
        <v>115</v>
      </c>
      <c r="F102" s="144" t="s">
        <v>109</v>
      </c>
      <c r="G102" s="145" t="str">
        <f>IF('S2'!J14="","##BLANK",'S2'!J14)</f>
        <v>##BLANK</v>
      </c>
    </row>
    <row r="103" spans="1:7" s="144" customFormat="1" ht="14.25">
      <c r="A103" s="142" t="str">
        <f>INDEX(Lists!$B$4:$B$13,MATCH(Validation!$B$3,Lists!$A$4:$A$13,0))</f>
        <v>ALB</v>
      </c>
      <c r="B103" s="143" t="str">
        <f>$A$4&amp;"_NOCON010"</f>
        <v>ALB_NOCON010</v>
      </c>
      <c r="C103" s="144" t="s">
        <v>114</v>
      </c>
      <c r="D103" s="146" t="s">
        <v>179</v>
      </c>
      <c r="E103" s="144" t="s">
        <v>115</v>
      </c>
      <c r="F103" s="144" t="s">
        <v>109</v>
      </c>
      <c r="G103" s="145" t="str">
        <f>IF('S2'!J15="","##BLANK",'S2'!J15)</f>
        <v>##BLANK</v>
      </c>
    </row>
    <row r="104" spans="1:7" s="144" customFormat="1" ht="14.25">
      <c r="A104" s="142" t="str">
        <f>INDEX(Lists!$B$4:$B$13,MATCH(Validation!$B$3,Lists!$A$4:$A$13,0))</f>
        <v>ALB</v>
      </c>
      <c r="B104" s="143" t="str">
        <f>$A$4&amp;"_NOCON011"</f>
        <v>ALB_NOCON011</v>
      </c>
      <c r="C104" s="144" t="s">
        <v>114</v>
      </c>
      <c r="D104" s="146" t="s">
        <v>179</v>
      </c>
      <c r="E104" s="144" t="s">
        <v>115</v>
      </c>
      <c r="F104" s="144" t="s">
        <v>109</v>
      </c>
      <c r="G104" s="145" t="str">
        <f>IF('S2'!J16="","##BLANK",'S2'!J16)</f>
        <v>##BLANK</v>
      </c>
    </row>
    <row r="105" spans="1:7" s="144" customFormat="1" ht="14.25">
      <c r="A105" s="142" t="str">
        <f>INDEX(Lists!$B$4:$B$13,MATCH(Validation!$B$3,Lists!$A$4:$A$13,0))</f>
        <v>ALB</v>
      </c>
      <c r="B105" s="143" t="str">
        <f>$A$4&amp;"_NOCON012"</f>
        <v>ALB_NOCON012</v>
      </c>
      <c r="C105" s="144" t="s">
        <v>114</v>
      </c>
      <c r="D105" s="146" t="s">
        <v>179</v>
      </c>
      <c r="E105" s="144" t="s">
        <v>115</v>
      </c>
      <c r="F105" s="144" t="s">
        <v>109</v>
      </c>
      <c r="G105" s="145" t="str">
        <f>IF('S2'!J17="","##BLANK",'S2'!J17)</f>
        <v>##BLANK</v>
      </c>
    </row>
    <row r="106" spans="1:7" s="144" customFormat="1" ht="14.25">
      <c r="A106" s="142" t="str">
        <f>INDEX(Lists!$B$4:$B$13,MATCH(Validation!$B$3,Lists!$A$4:$A$13,0))</f>
        <v>ALB</v>
      </c>
      <c r="B106" s="143" t="str">
        <f>$A$4&amp;"_NOCON013"</f>
        <v>ALB_NOCON013</v>
      </c>
      <c r="C106" s="144" t="s">
        <v>114</v>
      </c>
      <c r="D106" s="146" t="s">
        <v>179</v>
      </c>
      <c r="E106" s="144" t="s">
        <v>115</v>
      </c>
      <c r="F106" s="144" t="s">
        <v>109</v>
      </c>
      <c r="G106" s="145" t="str">
        <f>IF('S2'!J18="","##BLANK",'S2'!J18)</f>
        <v>##BLANK</v>
      </c>
    </row>
    <row r="107" spans="1:7" s="144" customFormat="1" ht="14.25">
      <c r="A107" s="142" t="str">
        <f>INDEX(Lists!$B$4:$B$13,MATCH(Validation!$B$3,Lists!$A$4:$A$13,0))</f>
        <v>ALB</v>
      </c>
      <c r="B107" s="143" t="str">
        <f>$A$4&amp;"_NOCON014"</f>
        <v>ALB_NOCON014</v>
      </c>
      <c r="C107" s="144" t="s">
        <v>114</v>
      </c>
      <c r="D107" s="146" t="s">
        <v>179</v>
      </c>
      <c r="E107" s="144" t="s">
        <v>115</v>
      </c>
      <c r="F107" s="144" t="s">
        <v>109</v>
      </c>
      <c r="G107" s="145" t="str">
        <f>IF('S2'!J19="","##BLANK",'S2'!J19)</f>
        <v>##BLANK</v>
      </c>
    </row>
    <row r="108" spans="1:7" s="144" customFormat="1" ht="14.25">
      <c r="A108" s="142" t="str">
        <f>INDEX(Lists!$B$4:$B$13,MATCH(Validation!$B$3,Lists!$A$4:$A$13,0))</f>
        <v>ALB</v>
      </c>
      <c r="B108" s="143" t="str">
        <f>$A$4&amp;"_NOCON015"</f>
        <v>ALB_NOCON015</v>
      </c>
      <c r="C108" s="144" t="s">
        <v>114</v>
      </c>
      <c r="D108" s="146" t="s">
        <v>179</v>
      </c>
      <c r="E108" s="144" t="s">
        <v>115</v>
      </c>
      <c r="F108" s="144" t="s">
        <v>109</v>
      </c>
      <c r="G108" s="145" t="str">
        <f>IF('S2'!J20="","##BLANK",'S2'!J20)</f>
        <v>##BLANK</v>
      </c>
    </row>
    <row r="109" spans="1:7" s="144" customFormat="1" ht="14.25">
      <c r="A109" s="142" t="str">
        <f>INDEX(Lists!$B$4:$B$13,MATCH(Validation!$B$3,Lists!$A$4:$A$13,0))</f>
        <v>ALB</v>
      </c>
      <c r="B109" s="143" t="str">
        <f>$A$4&amp;"_NOCON016"</f>
        <v>ALB_NOCON016</v>
      </c>
      <c r="C109" s="144" t="s">
        <v>114</v>
      </c>
      <c r="D109" s="146" t="s">
        <v>179</v>
      </c>
      <c r="E109" s="144" t="s">
        <v>115</v>
      </c>
      <c r="F109" s="144" t="s">
        <v>109</v>
      </c>
      <c r="G109" s="145" t="str">
        <f>IF('S2'!J21="","##BLANK",'S2'!J21)</f>
        <v>##BLANK</v>
      </c>
    </row>
    <row r="110" spans="1:7" s="144" customFormat="1" ht="14.25">
      <c r="A110" s="142" t="str">
        <f>INDEX(Lists!$B$4:$B$13,MATCH(Validation!$B$3,Lists!$A$4:$A$13,0))</f>
        <v>ALB</v>
      </c>
      <c r="B110" s="143" t="str">
        <f>$A$4&amp;"_NOCON017"</f>
        <v>ALB_NOCON017</v>
      </c>
      <c r="C110" s="144" t="s">
        <v>114</v>
      </c>
      <c r="D110" s="146" t="s">
        <v>179</v>
      </c>
      <c r="E110" s="144" t="s">
        <v>115</v>
      </c>
      <c r="F110" s="144" t="s">
        <v>109</v>
      </c>
      <c r="G110" s="145" t="str">
        <f>IF('S2'!J22="","##BLANK",'S2'!J22)</f>
        <v>##BLANK</v>
      </c>
    </row>
    <row r="111" spans="1:7" s="144" customFormat="1" ht="14.25">
      <c r="A111" s="142" t="str">
        <f>INDEX(Lists!$B$4:$B$13,MATCH(Validation!$B$3,Lists!$A$4:$A$13,0))</f>
        <v>ALB</v>
      </c>
      <c r="B111" s="143" t="str">
        <f>$A$4&amp;"_NOCON018"</f>
        <v>ALB_NOCON018</v>
      </c>
      <c r="C111" s="144" t="s">
        <v>114</v>
      </c>
      <c r="D111" s="146" t="s">
        <v>179</v>
      </c>
      <c r="E111" s="144" t="s">
        <v>115</v>
      </c>
      <c r="F111" s="144" t="s">
        <v>109</v>
      </c>
      <c r="G111" s="145" t="str">
        <f>IF('S2'!J23="","##BLANK",'S2'!J23)</f>
        <v>##BLANK</v>
      </c>
    </row>
    <row r="112" spans="1:7" s="144" customFormat="1" ht="14.25">
      <c r="A112" s="142" t="str">
        <f>INDEX(Lists!$B$4:$B$13,MATCH(Validation!$B$3,Lists!$A$4:$A$13,0))</f>
        <v>ALB</v>
      </c>
      <c r="B112" s="143" t="str">
        <f>$A$4&amp;"_NOCON019"</f>
        <v>ALB_NOCON019</v>
      </c>
      <c r="C112" s="144" t="s">
        <v>114</v>
      </c>
      <c r="D112" s="146" t="s">
        <v>179</v>
      </c>
      <c r="E112" s="144" t="s">
        <v>115</v>
      </c>
      <c r="F112" s="144" t="s">
        <v>109</v>
      </c>
      <c r="G112" s="145" t="str">
        <f>IF('S2'!J24="","##BLANK",'S2'!J24)</f>
        <v>##BLANK</v>
      </c>
    </row>
    <row r="113" spans="1:7" s="144" customFormat="1" ht="14.25">
      <c r="A113" s="142" t="str">
        <f>INDEX(Lists!$B$4:$B$13,MATCH(Validation!$B$3,Lists!$A$4:$A$13,0))</f>
        <v>ALB</v>
      </c>
      <c r="B113" s="143" t="str">
        <f>$A$4&amp;"_NOCON020"</f>
        <v>ALB_NOCON020</v>
      </c>
      <c r="C113" s="144" t="s">
        <v>114</v>
      </c>
      <c r="D113" s="146" t="s">
        <v>179</v>
      </c>
      <c r="E113" s="144" t="s">
        <v>115</v>
      </c>
      <c r="F113" s="144" t="s">
        <v>109</v>
      </c>
      <c r="G113" s="145" t="str">
        <f>IF('S2'!J25="","##BLANK",'S2'!J25)</f>
        <v>##BLANK</v>
      </c>
    </row>
    <row r="114" spans="1:7" s="144" customFormat="1" ht="14.25">
      <c r="A114" s="142" t="str">
        <f>INDEX(Lists!$B$4:$B$13,MATCH(Validation!$B$3,Lists!$A$4:$A$13,0))</f>
        <v>ALB</v>
      </c>
      <c r="B114" s="143" t="str">
        <f>$A$4&amp;"_NOCON021"</f>
        <v>ALB_NOCON021</v>
      </c>
      <c r="C114" s="144" t="s">
        <v>114</v>
      </c>
      <c r="D114" s="146" t="s">
        <v>179</v>
      </c>
      <c r="E114" s="144" t="s">
        <v>115</v>
      </c>
      <c r="F114" s="144" t="s">
        <v>109</v>
      </c>
      <c r="G114" s="145" t="str">
        <f>IF('S2'!J26="","##BLANK",'S2'!J26)</f>
        <v>##BLANK</v>
      </c>
    </row>
    <row r="115" spans="1:7" s="144" customFormat="1" ht="14.25">
      <c r="A115" s="142" t="str">
        <f>INDEX(Lists!$B$4:$B$13,MATCH(Validation!$B$3,Lists!$A$4:$A$13,0))</f>
        <v>ALB</v>
      </c>
      <c r="B115" s="143" t="str">
        <f>$A$4&amp;"_NOCON022"</f>
        <v>ALB_NOCON022</v>
      </c>
      <c r="C115" s="144" t="s">
        <v>114</v>
      </c>
      <c r="D115" s="146" t="s">
        <v>179</v>
      </c>
      <c r="E115" s="144" t="s">
        <v>115</v>
      </c>
      <c r="F115" s="144" t="s">
        <v>109</v>
      </c>
      <c r="G115" s="145" t="str">
        <f>IF('S2'!J27="","##BLANK",'S2'!J27)</f>
        <v>##BLANK</v>
      </c>
    </row>
    <row r="116" spans="1:7" s="144" customFormat="1" ht="14.25">
      <c r="A116" s="142" t="str">
        <f>INDEX(Lists!$B$4:$B$13,MATCH(Validation!$B$3,Lists!$A$4:$A$13,0))</f>
        <v>ALB</v>
      </c>
      <c r="B116" s="143" t="str">
        <f>$A$4&amp;"_NOCON023"</f>
        <v>ALB_NOCON023</v>
      </c>
      <c r="C116" s="144" t="s">
        <v>114</v>
      </c>
      <c r="D116" s="146" t="s">
        <v>179</v>
      </c>
      <c r="E116" s="144" t="s">
        <v>115</v>
      </c>
      <c r="F116" s="144" t="s">
        <v>109</v>
      </c>
      <c r="G116" s="145" t="str">
        <f>IF('S2'!J28="","##BLANK",'S2'!J28)</f>
        <v>##BLANK</v>
      </c>
    </row>
    <row r="117" spans="1:7" s="144" customFormat="1" ht="14.25">
      <c r="A117" s="142" t="str">
        <f>INDEX(Lists!$B$4:$B$13,MATCH(Validation!$B$3,Lists!$A$4:$A$13,0))</f>
        <v>ALB</v>
      </c>
      <c r="B117" s="143" t="str">
        <f>$A$4&amp;"_NOCON024"</f>
        <v>ALB_NOCON024</v>
      </c>
      <c r="C117" s="144" t="s">
        <v>114</v>
      </c>
      <c r="D117" s="146" t="s">
        <v>179</v>
      </c>
      <c r="E117" s="144" t="s">
        <v>115</v>
      </c>
      <c r="F117" s="144" t="s">
        <v>109</v>
      </c>
      <c r="G117" s="145" t="str">
        <f>IF('S2'!J29="","##BLANK",'S2'!J29)</f>
        <v>##BLANK</v>
      </c>
    </row>
    <row r="118" spans="1:7" s="144" customFormat="1" ht="14.25">
      <c r="A118" s="142" t="str">
        <f>INDEX(Lists!$B$4:$B$13,MATCH(Validation!$B$3,Lists!$A$4:$A$13,0))</f>
        <v>ALB</v>
      </c>
      <c r="B118" s="143" t="str">
        <f>$A$4&amp;"_NOCON025"</f>
        <v>ALB_NOCON025</v>
      </c>
      <c r="C118" s="144" t="s">
        <v>114</v>
      </c>
      <c r="D118" s="146" t="s">
        <v>179</v>
      </c>
      <c r="E118" s="144" t="s">
        <v>115</v>
      </c>
      <c r="F118" s="144" t="s">
        <v>109</v>
      </c>
      <c r="G118" s="145" t="str">
        <f>IF('S2'!J30="","##BLANK",'S2'!J30)</f>
        <v>##BLANK</v>
      </c>
    </row>
    <row r="119" spans="1:7" s="144" customFormat="1" ht="14.25">
      <c r="A119" s="142" t="str">
        <f>INDEX(Lists!$B$4:$B$13,MATCH(Validation!$B$3,Lists!$A$4:$A$13,0))</f>
        <v>ALB</v>
      </c>
      <c r="B119" s="143" t="str">
        <f>$A$4&amp;"_NOCON026"</f>
        <v>ALB_NOCON026</v>
      </c>
      <c r="C119" s="144" t="s">
        <v>114</v>
      </c>
      <c r="D119" s="146" t="s">
        <v>179</v>
      </c>
      <c r="E119" s="144" t="s">
        <v>115</v>
      </c>
      <c r="F119" s="144" t="s">
        <v>109</v>
      </c>
      <c r="G119" s="145" t="str">
        <f>IF('S2'!J31="","##BLANK",'S2'!J31)</f>
        <v>##BLANK</v>
      </c>
    </row>
    <row r="120" spans="1:7" s="144" customFormat="1" ht="14.25">
      <c r="A120" s="142" t="str">
        <f>INDEX(Lists!$B$4:$B$13,MATCH(Validation!$B$3,Lists!$A$4:$A$13,0))</f>
        <v>ALB</v>
      </c>
      <c r="B120" s="143" t="str">
        <f>$A$4&amp;"_NOCON027"</f>
        <v>ALB_NOCON027</v>
      </c>
      <c r="C120" s="144" t="s">
        <v>114</v>
      </c>
      <c r="D120" s="146" t="s">
        <v>179</v>
      </c>
      <c r="E120" s="144" t="s">
        <v>115</v>
      </c>
      <c r="F120" s="144" t="s">
        <v>109</v>
      </c>
      <c r="G120" s="145" t="str">
        <f>IF('S2'!J32="","##BLANK",'S2'!J32)</f>
        <v>##BLANK</v>
      </c>
    </row>
    <row r="121" spans="1:7" s="144" customFormat="1" ht="14.25">
      <c r="A121" s="142" t="str">
        <f>INDEX(Lists!$B$4:$B$13,MATCH(Validation!$B$3,Lists!$A$4:$A$13,0))</f>
        <v>ALB</v>
      </c>
      <c r="B121" s="143" t="str">
        <f>$A$4&amp;"_NOCON028"</f>
        <v>ALB_NOCON028</v>
      </c>
      <c r="C121" s="144" t="s">
        <v>114</v>
      </c>
      <c r="D121" s="146" t="s">
        <v>179</v>
      </c>
      <c r="E121" s="144" t="s">
        <v>115</v>
      </c>
      <c r="F121" s="144" t="s">
        <v>109</v>
      </c>
      <c r="G121" s="145" t="str">
        <f>IF('S2'!J33="","##BLANK",'S2'!J33)</f>
        <v>##BLANK</v>
      </c>
    </row>
    <row r="122" spans="1:7" s="144" customFormat="1" ht="14.25">
      <c r="A122" s="142" t="str">
        <f>INDEX(Lists!$B$4:$B$13,MATCH(Validation!$B$3,Lists!$A$4:$A$13,0))</f>
        <v>ALB</v>
      </c>
      <c r="B122" s="143" t="str">
        <f>$A$4&amp;"_NOCON029"</f>
        <v>ALB_NOCON029</v>
      </c>
      <c r="C122" s="144" t="s">
        <v>114</v>
      </c>
      <c r="D122" s="146" t="s">
        <v>179</v>
      </c>
      <c r="E122" s="144" t="s">
        <v>115</v>
      </c>
      <c r="F122" s="144" t="s">
        <v>109</v>
      </c>
      <c r="G122" s="145" t="str">
        <f>IF('S2'!J34="","##BLANK",'S2'!J34)</f>
        <v>##BLANK</v>
      </c>
    </row>
    <row r="123" spans="1:7" s="144" customFormat="1" ht="14.25">
      <c r="A123" s="142" t="str">
        <f>INDEX(Lists!$B$4:$B$13,MATCH(Validation!$B$3,Lists!$A$4:$A$13,0))</f>
        <v>ALB</v>
      </c>
      <c r="B123" s="143" t="str">
        <f>$A$4&amp;"_NOCON030"</f>
        <v>ALB_NOCON030</v>
      </c>
      <c r="C123" s="144" t="s">
        <v>114</v>
      </c>
      <c r="D123" s="146" t="s">
        <v>179</v>
      </c>
      <c r="E123" s="144" t="s">
        <v>115</v>
      </c>
      <c r="F123" s="144" t="s">
        <v>109</v>
      </c>
      <c r="G123" s="145" t="str">
        <f>IF('S2'!J35="","##BLANK",'S2'!J35)</f>
        <v>##BLANK</v>
      </c>
    </row>
    <row r="124" spans="1:7" s="144" customFormat="1" ht="14.25">
      <c r="A124" s="142" t="str">
        <f>INDEX(Lists!$B$4:$B$13,MATCH(Validation!$B$3,Lists!$A$4:$A$13,0))</f>
        <v>ALB</v>
      </c>
      <c r="B124" s="143" t="str">
        <f>$A$4&amp;"_NOCON01"</f>
        <v>ALB_NOCON01</v>
      </c>
      <c r="C124" s="144" t="s">
        <v>117</v>
      </c>
      <c r="D124" s="146" t="s">
        <v>181</v>
      </c>
      <c r="E124" s="144" t="s">
        <v>115</v>
      </c>
      <c r="F124" s="144" t="s">
        <v>109</v>
      </c>
      <c r="G124" s="145">
        <f>IF('S2'!K6="","##BLANK",'S2'!K6)</f>
        <v>73</v>
      </c>
    </row>
    <row r="125" spans="1:7" s="144" customFormat="1" ht="14.25">
      <c r="A125" s="142" t="str">
        <f>INDEX(Lists!$B$4:$B$13,MATCH(Validation!$B$3,Lists!$A$4:$A$13,0))</f>
        <v>ALB</v>
      </c>
      <c r="B125" s="143" t="str">
        <f>$A$4&amp;"_NOCON02"</f>
        <v>ALB_NOCON02</v>
      </c>
      <c r="C125" s="144" t="s">
        <v>117</v>
      </c>
      <c r="D125" s="146" t="s">
        <v>181</v>
      </c>
      <c r="E125" s="144" t="s">
        <v>115</v>
      </c>
      <c r="F125" s="144" t="s">
        <v>109</v>
      </c>
      <c r="G125" s="145">
        <f>IF('S2'!K7="","##BLANK",'S2'!K7)</f>
        <v>88</v>
      </c>
    </row>
    <row r="126" spans="1:7" s="144" customFormat="1" ht="14.25">
      <c r="A126" s="142" t="str">
        <f>INDEX(Lists!$B$4:$B$13,MATCH(Validation!$B$3,Lists!$A$4:$A$13,0))</f>
        <v>ALB</v>
      </c>
      <c r="B126" s="143" t="str">
        <f>$A$4&amp;"_NOCON03"</f>
        <v>ALB_NOCON03</v>
      </c>
      <c r="C126" s="144" t="s">
        <v>117</v>
      </c>
      <c r="D126" s="146" t="s">
        <v>181</v>
      </c>
      <c r="E126" s="144" t="s">
        <v>115</v>
      </c>
      <c r="F126" s="144" t="s">
        <v>109</v>
      </c>
      <c r="G126" s="145">
        <f>IF('S2'!K8="","##BLANK",'S2'!K8)</f>
        <v>2.5</v>
      </c>
    </row>
    <row r="127" spans="1:7" s="144" customFormat="1" ht="14.25">
      <c r="A127" s="142" t="str">
        <f>INDEX(Lists!$B$4:$B$13,MATCH(Validation!$B$3,Lists!$A$4:$A$13,0))</f>
        <v>ALB</v>
      </c>
      <c r="B127" s="143" t="str">
        <f>$A$4&amp;"_NOCON04"</f>
        <v>ALB_NOCON04</v>
      </c>
      <c r="C127" s="144" t="s">
        <v>117</v>
      </c>
      <c r="D127" s="146" t="s">
        <v>181</v>
      </c>
      <c r="E127" s="144" t="s">
        <v>115</v>
      </c>
      <c r="F127" s="144" t="s">
        <v>109</v>
      </c>
      <c r="G127" s="145" t="str">
        <f>IF('S2'!K9="","##BLANK",'S2'!K9)</f>
        <v>##BLANK</v>
      </c>
    </row>
    <row r="128" spans="1:7" s="144" customFormat="1" ht="14.25">
      <c r="A128" s="142" t="str">
        <f>INDEX(Lists!$B$4:$B$13,MATCH(Validation!$B$3,Lists!$A$4:$A$13,0))</f>
        <v>ALB</v>
      </c>
      <c r="B128" s="143" t="str">
        <f>$A$4&amp;"_NOCON05"</f>
        <v>ALB_NOCON05</v>
      </c>
      <c r="C128" s="144" t="s">
        <v>117</v>
      </c>
      <c r="D128" s="146" t="s">
        <v>181</v>
      </c>
      <c r="E128" s="144" t="s">
        <v>115</v>
      </c>
      <c r="F128" s="144" t="s">
        <v>109</v>
      </c>
      <c r="G128" s="145" t="str">
        <f>IF('S2'!K10="","##BLANK",'S2'!K10)</f>
        <v>##BLANK</v>
      </c>
    </row>
    <row r="129" spans="1:7" s="144" customFormat="1" ht="14.25">
      <c r="A129" s="142" t="str">
        <f>INDEX(Lists!$B$4:$B$13,MATCH(Validation!$B$3,Lists!$A$4:$A$13,0))</f>
        <v>ALB</v>
      </c>
      <c r="B129" s="143" t="str">
        <f>$A$4&amp;"_NOCON06"</f>
        <v>ALB_NOCON06</v>
      </c>
      <c r="C129" s="144" t="s">
        <v>117</v>
      </c>
      <c r="D129" s="146" t="s">
        <v>181</v>
      </c>
      <c r="E129" s="144" t="s">
        <v>115</v>
      </c>
      <c r="F129" s="144" t="s">
        <v>109</v>
      </c>
      <c r="G129" s="145" t="str">
        <f>IF('S2'!K11="","##BLANK",'S2'!K11)</f>
        <v>##BLANK</v>
      </c>
    </row>
    <row r="130" spans="1:7" s="144" customFormat="1" ht="14.25">
      <c r="A130" s="142" t="str">
        <f>INDEX(Lists!$B$4:$B$13,MATCH(Validation!$B$3,Lists!$A$4:$A$13,0))</f>
        <v>ALB</v>
      </c>
      <c r="B130" s="143" t="str">
        <f>$A$4&amp;"_NOCON07"</f>
        <v>ALB_NOCON07</v>
      </c>
      <c r="C130" s="144" t="s">
        <v>117</v>
      </c>
      <c r="D130" s="146" t="s">
        <v>181</v>
      </c>
      <c r="E130" s="144" t="s">
        <v>115</v>
      </c>
      <c r="F130" s="144" t="s">
        <v>109</v>
      </c>
      <c r="G130" s="145" t="str">
        <f>IF('S2'!K12="","##BLANK",'S2'!K12)</f>
        <v>##BLANK</v>
      </c>
    </row>
    <row r="131" spans="1:7" s="144" customFormat="1" ht="14.25">
      <c r="A131" s="142" t="str">
        <f>INDEX(Lists!$B$4:$B$13,MATCH(Validation!$B$3,Lists!$A$4:$A$13,0))</f>
        <v>ALB</v>
      </c>
      <c r="B131" s="143" t="str">
        <f>$A$4&amp;"_NOCON08"</f>
        <v>ALB_NOCON08</v>
      </c>
      <c r="C131" s="144" t="s">
        <v>117</v>
      </c>
      <c r="D131" s="146" t="s">
        <v>181</v>
      </c>
      <c r="E131" s="144" t="s">
        <v>115</v>
      </c>
      <c r="F131" s="144" t="s">
        <v>109</v>
      </c>
      <c r="G131" s="145" t="str">
        <f>IF('S2'!K13="","##BLANK",'S2'!K13)</f>
        <v>##BLANK</v>
      </c>
    </row>
    <row r="132" spans="1:7" s="144" customFormat="1" ht="14.25">
      <c r="A132" s="142" t="str">
        <f>INDEX(Lists!$B$4:$B$13,MATCH(Validation!$B$3,Lists!$A$4:$A$13,0))</f>
        <v>ALB</v>
      </c>
      <c r="B132" s="143" t="str">
        <f>$A$4&amp;"_NOCON09"</f>
        <v>ALB_NOCON09</v>
      </c>
      <c r="C132" s="144" t="s">
        <v>117</v>
      </c>
      <c r="D132" s="146" t="s">
        <v>181</v>
      </c>
      <c r="E132" s="144" t="s">
        <v>115</v>
      </c>
      <c r="F132" s="144" t="s">
        <v>109</v>
      </c>
      <c r="G132" s="145" t="str">
        <f>IF('S2'!K14="","##BLANK",'S2'!K14)</f>
        <v>##BLANK</v>
      </c>
    </row>
    <row r="133" spans="1:7" s="144" customFormat="1" ht="14.25">
      <c r="A133" s="142" t="str">
        <f>INDEX(Lists!$B$4:$B$13,MATCH(Validation!$B$3,Lists!$A$4:$A$13,0))</f>
        <v>ALB</v>
      </c>
      <c r="B133" s="143" t="str">
        <f>$A$4&amp;"_NOCON010"</f>
        <v>ALB_NOCON010</v>
      </c>
      <c r="C133" s="144" t="s">
        <v>117</v>
      </c>
      <c r="D133" s="146" t="s">
        <v>181</v>
      </c>
      <c r="E133" s="144" t="s">
        <v>115</v>
      </c>
      <c r="F133" s="144" t="s">
        <v>109</v>
      </c>
      <c r="G133" s="145" t="str">
        <f>IF('S2'!K15="","##BLANK",'S2'!K15)</f>
        <v>##BLANK</v>
      </c>
    </row>
    <row r="134" spans="1:7" s="144" customFormat="1" ht="14.25">
      <c r="A134" s="142" t="str">
        <f>INDEX(Lists!$B$4:$B$13,MATCH(Validation!$B$3,Lists!$A$4:$A$13,0))</f>
        <v>ALB</v>
      </c>
      <c r="B134" s="143" t="str">
        <f>$A$4&amp;"_NOCON011"</f>
        <v>ALB_NOCON011</v>
      </c>
      <c r="C134" s="144" t="s">
        <v>117</v>
      </c>
      <c r="D134" s="146" t="s">
        <v>181</v>
      </c>
      <c r="E134" s="144" t="s">
        <v>115</v>
      </c>
      <c r="F134" s="144" t="s">
        <v>109</v>
      </c>
      <c r="G134" s="145" t="str">
        <f>IF('S2'!K16="","##BLANK",'S2'!K16)</f>
        <v>##BLANK</v>
      </c>
    </row>
    <row r="135" spans="1:7" s="144" customFormat="1" ht="14.25">
      <c r="A135" s="142" t="str">
        <f>INDEX(Lists!$B$4:$B$13,MATCH(Validation!$B$3,Lists!$A$4:$A$13,0))</f>
        <v>ALB</v>
      </c>
      <c r="B135" s="143" t="str">
        <f>$A$4&amp;"_NOCON012"</f>
        <v>ALB_NOCON012</v>
      </c>
      <c r="C135" s="144" t="s">
        <v>117</v>
      </c>
      <c r="D135" s="146" t="s">
        <v>181</v>
      </c>
      <c r="E135" s="144" t="s">
        <v>115</v>
      </c>
      <c r="F135" s="144" t="s">
        <v>109</v>
      </c>
      <c r="G135" s="145" t="str">
        <f>IF('S2'!K17="","##BLANK",'S2'!K17)</f>
        <v>##BLANK</v>
      </c>
    </row>
    <row r="136" spans="1:7" s="144" customFormat="1" ht="14.25">
      <c r="A136" s="142" t="str">
        <f>INDEX(Lists!$B$4:$B$13,MATCH(Validation!$B$3,Lists!$A$4:$A$13,0))</f>
        <v>ALB</v>
      </c>
      <c r="B136" s="143" t="str">
        <f>$A$4&amp;"_NOCON013"</f>
        <v>ALB_NOCON013</v>
      </c>
      <c r="C136" s="144" t="s">
        <v>117</v>
      </c>
      <c r="D136" s="146" t="s">
        <v>181</v>
      </c>
      <c r="E136" s="144" t="s">
        <v>115</v>
      </c>
      <c r="F136" s="144" t="s">
        <v>109</v>
      </c>
      <c r="G136" s="145" t="str">
        <f>IF('S2'!K18="","##BLANK",'S2'!K18)</f>
        <v>##BLANK</v>
      </c>
    </row>
    <row r="137" spans="1:7" s="144" customFormat="1" ht="14.25">
      <c r="A137" s="142" t="str">
        <f>INDEX(Lists!$B$4:$B$13,MATCH(Validation!$B$3,Lists!$A$4:$A$13,0))</f>
        <v>ALB</v>
      </c>
      <c r="B137" s="143" t="str">
        <f>$A$4&amp;"_NOCON014"</f>
        <v>ALB_NOCON014</v>
      </c>
      <c r="C137" s="144" t="s">
        <v>117</v>
      </c>
      <c r="D137" s="146" t="s">
        <v>181</v>
      </c>
      <c r="E137" s="144" t="s">
        <v>115</v>
      </c>
      <c r="F137" s="144" t="s">
        <v>109</v>
      </c>
      <c r="G137" s="145" t="str">
        <f>IF('S2'!K19="","##BLANK",'S2'!K19)</f>
        <v>##BLANK</v>
      </c>
    </row>
    <row r="138" spans="1:7" s="144" customFormat="1" ht="14.25">
      <c r="A138" s="142" t="str">
        <f>INDEX(Lists!$B$4:$B$13,MATCH(Validation!$B$3,Lists!$A$4:$A$13,0))</f>
        <v>ALB</v>
      </c>
      <c r="B138" s="143" t="str">
        <f>$A$4&amp;"_NOCON015"</f>
        <v>ALB_NOCON015</v>
      </c>
      <c r="C138" s="144" t="s">
        <v>117</v>
      </c>
      <c r="D138" s="146" t="s">
        <v>181</v>
      </c>
      <c r="E138" s="144" t="s">
        <v>115</v>
      </c>
      <c r="F138" s="144" t="s">
        <v>109</v>
      </c>
      <c r="G138" s="145" t="str">
        <f>IF('S2'!K20="","##BLANK",'S2'!K20)</f>
        <v>##BLANK</v>
      </c>
    </row>
    <row r="139" spans="1:7" s="144" customFormat="1" ht="14.25">
      <c r="A139" s="142" t="str">
        <f>INDEX(Lists!$B$4:$B$13,MATCH(Validation!$B$3,Lists!$A$4:$A$13,0))</f>
        <v>ALB</v>
      </c>
      <c r="B139" s="143" t="str">
        <f>$A$4&amp;"_NOCON016"</f>
        <v>ALB_NOCON016</v>
      </c>
      <c r="C139" s="144" t="s">
        <v>117</v>
      </c>
      <c r="D139" s="146" t="s">
        <v>181</v>
      </c>
      <c r="E139" s="144" t="s">
        <v>115</v>
      </c>
      <c r="F139" s="144" t="s">
        <v>109</v>
      </c>
      <c r="G139" s="145" t="str">
        <f>IF('S2'!K21="","##BLANK",'S2'!K21)</f>
        <v>##BLANK</v>
      </c>
    </row>
    <row r="140" spans="1:7" s="144" customFormat="1" ht="14.25">
      <c r="A140" s="142" t="str">
        <f>INDEX(Lists!$B$4:$B$13,MATCH(Validation!$B$3,Lists!$A$4:$A$13,0))</f>
        <v>ALB</v>
      </c>
      <c r="B140" s="143" t="str">
        <f>$A$4&amp;"_NOCON017"</f>
        <v>ALB_NOCON017</v>
      </c>
      <c r="C140" s="144" t="s">
        <v>117</v>
      </c>
      <c r="D140" s="146" t="s">
        <v>181</v>
      </c>
      <c r="E140" s="144" t="s">
        <v>115</v>
      </c>
      <c r="F140" s="144" t="s">
        <v>109</v>
      </c>
      <c r="G140" s="145" t="str">
        <f>IF('S2'!K22="","##BLANK",'S2'!K22)</f>
        <v>##BLANK</v>
      </c>
    </row>
    <row r="141" spans="1:7" s="144" customFormat="1" ht="14.25">
      <c r="A141" s="142" t="str">
        <f>INDEX(Lists!$B$4:$B$13,MATCH(Validation!$B$3,Lists!$A$4:$A$13,0))</f>
        <v>ALB</v>
      </c>
      <c r="B141" s="143" t="str">
        <f>$A$4&amp;"_NOCON018"</f>
        <v>ALB_NOCON018</v>
      </c>
      <c r="C141" s="144" t="s">
        <v>117</v>
      </c>
      <c r="D141" s="146" t="s">
        <v>181</v>
      </c>
      <c r="E141" s="144" t="s">
        <v>115</v>
      </c>
      <c r="F141" s="144" t="s">
        <v>109</v>
      </c>
      <c r="G141" s="145" t="str">
        <f>IF('S2'!K23="","##BLANK",'S2'!K23)</f>
        <v>##BLANK</v>
      </c>
    </row>
    <row r="142" spans="1:7" s="144" customFormat="1" ht="14.25">
      <c r="A142" s="142" t="str">
        <f>INDEX(Lists!$B$4:$B$13,MATCH(Validation!$B$3,Lists!$A$4:$A$13,0))</f>
        <v>ALB</v>
      </c>
      <c r="B142" s="143" t="str">
        <f>$A$4&amp;"_NOCON019"</f>
        <v>ALB_NOCON019</v>
      </c>
      <c r="C142" s="144" t="s">
        <v>117</v>
      </c>
      <c r="D142" s="146" t="s">
        <v>181</v>
      </c>
      <c r="E142" s="144" t="s">
        <v>115</v>
      </c>
      <c r="F142" s="144" t="s">
        <v>109</v>
      </c>
      <c r="G142" s="145" t="str">
        <f>IF('S2'!K24="","##BLANK",'S2'!K24)</f>
        <v>##BLANK</v>
      </c>
    </row>
    <row r="143" spans="1:7" s="144" customFormat="1" ht="14.25">
      <c r="A143" s="142" t="str">
        <f>INDEX(Lists!$B$4:$B$13,MATCH(Validation!$B$3,Lists!$A$4:$A$13,0))</f>
        <v>ALB</v>
      </c>
      <c r="B143" s="143" t="str">
        <f>$A$4&amp;"_NOCON020"</f>
        <v>ALB_NOCON020</v>
      </c>
      <c r="C143" s="144" t="s">
        <v>117</v>
      </c>
      <c r="D143" s="146" t="s">
        <v>181</v>
      </c>
      <c r="E143" s="144" t="s">
        <v>115</v>
      </c>
      <c r="F143" s="144" t="s">
        <v>109</v>
      </c>
      <c r="G143" s="145" t="str">
        <f>IF('S2'!K25="","##BLANK",'S2'!K25)</f>
        <v>##BLANK</v>
      </c>
    </row>
    <row r="144" spans="1:7" s="144" customFormat="1" ht="14.25">
      <c r="A144" s="142" t="str">
        <f>INDEX(Lists!$B$4:$B$13,MATCH(Validation!$B$3,Lists!$A$4:$A$13,0))</f>
        <v>ALB</v>
      </c>
      <c r="B144" s="143" t="str">
        <f>$A$4&amp;"_NOCON021"</f>
        <v>ALB_NOCON021</v>
      </c>
      <c r="C144" s="144" t="s">
        <v>117</v>
      </c>
      <c r="D144" s="146" t="s">
        <v>181</v>
      </c>
      <c r="E144" s="144" t="s">
        <v>115</v>
      </c>
      <c r="F144" s="144" t="s">
        <v>109</v>
      </c>
      <c r="G144" s="145" t="str">
        <f>IF('S2'!K26="","##BLANK",'S2'!K26)</f>
        <v>##BLANK</v>
      </c>
    </row>
    <row r="145" spans="1:7" s="144" customFormat="1" ht="14.25">
      <c r="A145" s="142" t="str">
        <f>INDEX(Lists!$B$4:$B$13,MATCH(Validation!$B$3,Lists!$A$4:$A$13,0))</f>
        <v>ALB</v>
      </c>
      <c r="B145" s="143" t="str">
        <f>$A$4&amp;"_NOCON022"</f>
        <v>ALB_NOCON022</v>
      </c>
      <c r="C145" s="144" t="s">
        <v>117</v>
      </c>
      <c r="D145" s="146" t="s">
        <v>181</v>
      </c>
      <c r="E145" s="144" t="s">
        <v>115</v>
      </c>
      <c r="F145" s="144" t="s">
        <v>109</v>
      </c>
      <c r="G145" s="145" t="str">
        <f>IF('S2'!K27="","##BLANK",'S2'!K27)</f>
        <v>##BLANK</v>
      </c>
    </row>
    <row r="146" spans="1:7" s="144" customFormat="1" ht="14.25">
      <c r="A146" s="142" t="str">
        <f>INDEX(Lists!$B$4:$B$13,MATCH(Validation!$B$3,Lists!$A$4:$A$13,0))</f>
        <v>ALB</v>
      </c>
      <c r="B146" s="143" t="str">
        <f>$A$4&amp;"_NOCON023"</f>
        <v>ALB_NOCON023</v>
      </c>
      <c r="C146" s="144" t="s">
        <v>117</v>
      </c>
      <c r="D146" s="146" t="s">
        <v>181</v>
      </c>
      <c r="E146" s="144" t="s">
        <v>115</v>
      </c>
      <c r="F146" s="144" t="s">
        <v>109</v>
      </c>
      <c r="G146" s="145" t="str">
        <f>IF('S2'!K28="","##BLANK",'S2'!K28)</f>
        <v>##BLANK</v>
      </c>
    </row>
    <row r="147" spans="1:7" s="144" customFormat="1" ht="14.25">
      <c r="A147" s="142" t="str">
        <f>INDEX(Lists!$B$4:$B$13,MATCH(Validation!$B$3,Lists!$A$4:$A$13,0))</f>
        <v>ALB</v>
      </c>
      <c r="B147" s="143" t="str">
        <f>$A$4&amp;"_NOCON024"</f>
        <v>ALB_NOCON024</v>
      </c>
      <c r="C147" s="144" t="s">
        <v>117</v>
      </c>
      <c r="D147" s="146" t="s">
        <v>181</v>
      </c>
      <c r="E147" s="144" t="s">
        <v>115</v>
      </c>
      <c r="F147" s="144" t="s">
        <v>109</v>
      </c>
      <c r="G147" s="145" t="str">
        <f>IF('S2'!K29="","##BLANK",'S2'!K29)</f>
        <v>##BLANK</v>
      </c>
    </row>
    <row r="148" spans="1:7" s="144" customFormat="1" ht="14.25">
      <c r="A148" s="142" t="str">
        <f>INDEX(Lists!$B$4:$B$13,MATCH(Validation!$B$3,Lists!$A$4:$A$13,0))</f>
        <v>ALB</v>
      </c>
      <c r="B148" s="143" t="str">
        <f>$A$4&amp;"_NOCON025"</f>
        <v>ALB_NOCON025</v>
      </c>
      <c r="C148" s="144" t="s">
        <v>117</v>
      </c>
      <c r="D148" s="146" t="s">
        <v>181</v>
      </c>
      <c r="E148" s="144" t="s">
        <v>115</v>
      </c>
      <c r="F148" s="144" t="s">
        <v>109</v>
      </c>
      <c r="G148" s="145" t="str">
        <f>IF('S2'!K30="","##BLANK",'S2'!K30)</f>
        <v>##BLANK</v>
      </c>
    </row>
    <row r="149" spans="1:7" s="144" customFormat="1" ht="14.25">
      <c r="A149" s="142" t="str">
        <f>INDEX(Lists!$B$4:$B$13,MATCH(Validation!$B$3,Lists!$A$4:$A$13,0))</f>
        <v>ALB</v>
      </c>
      <c r="B149" s="143" t="str">
        <f>$A$4&amp;"_NOCON026"</f>
        <v>ALB_NOCON026</v>
      </c>
      <c r="C149" s="144" t="s">
        <v>117</v>
      </c>
      <c r="D149" s="146" t="s">
        <v>181</v>
      </c>
      <c r="E149" s="144" t="s">
        <v>115</v>
      </c>
      <c r="F149" s="144" t="s">
        <v>109</v>
      </c>
      <c r="G149" s="145" t="str">
        <f>IF('S2'!K31="","##BLANK",'S2'!K31)</f>
        <v>##BLANK</v>
      </c>
    </row>
    <row r="150" spans="1:7" s="144" customFormat="1" ht="14.25">
      <c r="A150" s="142" t="str">
        <f>INDEX(Lists!$B$4:$B$13,MATCH(Validation!$B$3,Lists!$A$4:$A$13,0))</f>
        <v>ALB</v>
      </c>
      <c r="B150" s="143" t="str">
        <f>$A$4&amp;"_NOCON027"</f>
        <v>ALB_NOCON027</v>
      </c>
      <c r="C150" s="144" t="s">
        <v>117</v>
      </c>
      <c r="D150" s="146" t="s">
        <v>181</v>
      </c>
      <c r="E150" s="144" t="s">
        <v>115</v>
      </c>
      <c r="F150" s="144" t="s">
        <v>109</v>
      </c>
      <c r="G150" s="145" t="str">
        <f>IF('S2'!K32="","##BLANK",'S2'!K32)</f>
        <v>##BLANK</v>
      </c>
    </row>
    <row r="151" spans="1:7" s="144" customFormat="1" ht="14.25">
      <c r="A151" s="142" t="str">
        <f>INDEX(Lists!$B$4:$B$13,MATCH(Validation!$B$3,Lists!$A$4:$A$13,0))</f>
        <v>ALB</v>
      </c>
      <c r="B151" s="143" t="str">
        <f>$A$4&amp;"_NOCON028"</f>
        <v>ALB_NOCON028</v>
      </c>
      <c r="C151" s="144" t="s">
        <v>117</v>
      </c>
      <c r="D151" s="146" t="s">
        <v>181</v>
      </c>
      <c r="E151" s="144" t="s">
        <v>115</v>
      </c>
      <c r="F151" s="144" t="s">
        <v>109</v>
      </c>
      <c r="G151" s="145" t="str">
        <f>IF('S2'!K33="","##BLANK",'S2'!K33)</f>
        <v>##BLANK</v>
      </c>
    </row>
    <row r="152" spans="1:7" s="144" customFormat="1" ht="14.25">
      <c r="A152" s="142" t="str">
        <f>INDEX(Lists!$B$4:$B$13,MATCH(Validation!$B$3,Lists!$A$4:$A$13,0))</f>
        <v>ALB</v>
      </c>
      <c r="B152" s="143" t="str">
        <f>$A$4&amp;"_NOCON029"</f>
        <v>ALB_NOCON029</v>
      </c>
      <c r="C152" s="144" t="s">
        <v>117</v>
      </c>
      <c r="D152" s="146" t="s">
        <v>181</v>
      </c>
      <c r="E152" s="144" t="s">
        <v>115</v>
      </c>
      <c r="F152" s="144" t="s">
        <v>109</v>
      </c>
      <c r="G152" s="145" t="str">
        <f>IF('S2'!K34="","##BLANK",'S2'!K34)</f>
        <v>##BLANK</v>
      </c>
    </row>
    <row r="153" spans="1:7" s="144" customFormat="1" ht="14.25">
      <c r="A153" s="142" t="str">
        <f>INDEX(Lists!$B$4:$B$13,MATCH(Validation!$B$3,Lists!$A$4:$A$13,0))</f>
        <v>ALB</v>
      </c>
      <c r="B153" s="143" t="str">
        <f>$A$4&amp;"_NOCON030"</f>
        <v>ALB_NOCON030</v>
      </c>
      <c r="C153" s="144" t="s">
        <v>117</v>
      </c>
      <c r="D153" s="146" t="s">
        <v>181</v>
      </c>
      <c r="E153" s="144" t="s">
        <v>115</v>
      </c>
      <c r="F153" s="144" t="s">
        <v>109</v>
      </c>
      <c r="G153" s="145" t="str">
        <f>IF('S2'!K35="","##BLANK",'S2'!K35)</f>
        <v>##BLANK</v>
      </c>
    </row>
    <row r="154" spans="1:7" s="144" customFormat="1" ht="14.25">
      <c r="A154" s="142" t="str">
        <f>INDEX(Lists!$B$4:$B$13,MATCH(Validation!$B$3,Lists!$A$4:$A$13,0))</f>
        <v>ALB</v>
      </c>
      <c r="B154" s="143" t="str">
        <f>$A$4&amp;"_NOCON01"</f>
        <v>ALB_NOCON01</v>
      </c>
      <c r="C154" s="144" t="s">
        <v>116</v>
      </c>
      <c r="D154" s="144" t="s">
        <v>180</v>
      </c>
      <c r="E154" s="144" t="s">
        <v>115</v>
      </c>
      <c r="F154" s="144" t="s">
        <v>109</v>
      </c>
      <c r="G154" s="145">
        <f>IF('S2'!L6="","##BLANK",'S2'!L6)</f>
        <v>0</v>
      </c>
    </row>
    <row r="155" spans="1:7" s="144" customFormat="1" ht="14.25">
      <c r="A155" s="142" t="str">
        <f>INDEX(Lists!$B$4:$B$13,MATCH(Validation!$B$3,Lists!$A$4:$A$13,0))</f>
        <v>ALB</v>
      </c>
      <c r="B155" s="143" t="str">
        <f>$A$4&amp;"_NOCON02"</f>
        <v>ALB_NOCON02</v>
      </c>
      <c r="C155" s="144" t="s">
        <v>116</v>
      </c>
      <c r="D155" s="144" t="s">
        <v>180</v>
      </c>
      <c r="E155" s="144" t="s">
        <v>115</v>
      </c>
      <c r="F155" s="144" t="s">
        <v>109</v>
      </c>
      <c r="G155" s="145">
        <f>IF('S2'!L7="","##BLANK",'S2'!L7)</f>
        <v>1</v>
      </c>
    </row>
    <row r="156" spans="1:7" s="144" customFormat="1" ht="14.25">
      <c r="A156" s="142" t="str">
        <f>INDEX(Lists!$B$4:$B$13,MATCH(Validation!$B$3,Lists!$A$4:$A$13,0))</f>
        <v>ALB</v>
      </c>
      <c r="B156" s="143" t="str">
        <f>$A$4&amp;"_NOCON03"</f>
        <v>ALB_NOCON03</v>
      </c>
      <c r="C156" s="144" t="s">
        <v>116</v>
      </c>
      <c r="D156" s="144" t="s">
        <v>180</v>
      </c>
      <c r="E156" s="144" t="s">
        <v>115</v>
      </c>
      <c r="F156" s="144" t="s">
        <v>109</v>
      </c>
      <c r="G156" s="145">
        <f>IF('S2'!L8="","##BLANK",'S2'!L8)</f>
        <v>0</v>
      </c>
    </row>
    <row r="157" spans="1:7" s="144" customFormat="1" ht="14.25">
      <c r="A157" s="142" t="str">
        <f>INDEX(Lists!$B$4:$B$13,MATCH(Validation!$B$3,Lists!$A$4:$A$13,0))</f>
        <v>ALB</v>
      </c>
      <c r="B157" s="143" t="str">
        <f>$A$4&amp;"_NOCON04"</f>
        <v>ALB_NOCON04</v>
      </c>
      <c r="C157" s="144" t="s">
        <v>116</v>
      </c>
      <c r="D157" s="144" t="s">
        <v>180</v>
      </c>
      <c r="E157" s="144" t="s">
        <v>115</v>
      </c>
      <c r="F157" s="144" t="s">
        <v>109</v>
      </c>
      <c r="G157" s="145" t="str">
        <f>IF('S2'!L9="","##BLANK",'S2'!L9)</f>
        <v>##BLANK</v>
      </c>
    </row>
    <row r="158" spans="1:7" s="144" customFormat="1" ht="14.25">
      <c r="A158" s="142" t="str">
        <f>INDEX(Lists!$B$4:$B$13,MATCH(Validation!$B$3,Lists!$A$4:$A$13,0))</f>
        <v>ALB</v>
      </c>
      <c r="B158" s="143" t="str">
        <f>$A$4&amp;"_NOCON05"</f>
        <v>ALB_NOCON05</v>
      </c>
      <c r="C158" s="144" t="s">
        <v>116</v>
      </c>
      <c r="D158" s="144" t="s">
        <v>180</v>
      </c>
      <c r="E158" s="144" t="s">
        <v>115</v>
      </c>
      <c r="F158" s="144" t="s">
        <v>109</v>
      </c>
      <c r="G158" s="145" t="str">
        <f>IF('S2'!L10="","##BLANK",'S2'!L10)</f>
        <v>##BLANK</v>
      </c>
    </row>
    <row r="159" spans="1:7" s="144" customFormat="1" ht="14.25">
      <c r="A159" s="142" t="str">
        <f>INDEX(Lists!$B$4:$B$13,MATCH(Validation!$B$3,Lists!$A$4:$A$13,0))</f>
        <v>ALB</v>
      </c>
      <c r="B159" s="143" t="str">
        <f>$A$4&amp;"_NOCON06"</f>
        <v>ALB_NOCON06</v>
      </c>
      <c r="C159" s="144" t="s">
        <v>116</v>
      </c>
      <c r="D159" s="144" t="s">
        <v>180</v>
      </c>
      <c r="E159" s="144" t="s">
        <v>115</v>
      </c>
      <c r="F159" s="144" t="s">
        <v>109</v>
      </c>
      <c r="G159" s="145" t="str">
        <f>IF('S2'!L11="","##BLANK",'S2'!L11)</f>
        <v>##BLANK</v>
      </c>
    </row>
    <row r="160" spans="1:7" s="144" customFormat="1" ht="14.25">
      <c r="A160" s="142" t="str">
        <f>INDEX(Lists!$B$4:$B$13,MATCH(Validation!$B$3,Lists!$A$4:$A$13,0))</f>
        <v>ALB</v>
      </c>
      <c r="B160" s="143" t="str">
        <f>$A$4&amp;"_NOCON07"</f>
        <v>ALB_NOCON07</v>
      </c>
      <c r="C160" s="144" t="s">
        <v>116</v>
      </c>
      <c r="D160" s="144" t="s">
        <v>180</v>
      </c>
      <c r="E160" s="144" t="s">
        <v>115</v>
      </c>
      <c r="F160" s="144" t="s">
        <v>109</v>
      </c>
      <c r="G160" s="145" t="str">
        <f>IF('S2'!L12="","##BLANK",'S2'!L12)</f>
        <v>##BLANK</v>
      </c>
    </row>
    <row r="161" spans="1:7" s="144" customFormat="1" ht="14.25">
      <c r="A161" s="142" t="str">
        <f>INDEX(Lists!$B$4:$B$13,MATCH(Validation!$B$3,Lists!$A$4:$A$13,0))</f>
        <v>ALB</v>
      </c>
      <c r="B161" s="143" t="str">
        <f>$A$4&amp;"_NOCON08"</f>
        <v>ALB_NOCON08</v>
      </c>
      <c r="C161" s="144" t="s">
        <v>116</v>
      </c>
      <c r="D161" s="144" t="s">
        <v>180</v>
      </c>
      <c r="E161" s="144" t="s">
        <v>115</v>
      </c>
      <c r="F161" s="144" t="s">
        <v>109</v>
      </c>
      <c r="G161" s="145" t="str">
        <f>IF('S2'!L13="","##BLANK",'S2'!L13)</f>
        <v>##BLANK</v>
      </c>
    </row>
    <row r="162" spans="1:7" s="144" customFormat="1" ht="14.25">
      <c r="A162" s="142" t="str">
        <f>INDEX(Lists!$B$4:$B$13,MATCH(Validation!$B$3,Lists!$A$4:$A$13,0))</f>
        <v>ALB</v>
      </c>
      <c r="B162" s="143" t="str">
        <f>$A$4&amp;"_NOCON09"</f>
        <v>ALB_NOCON09</v>
      </c>
      <c r="C162" s="144" t="s">
        <v>116</v>
      </c>
      <c r="D162" s="144" t="s">
        <v>180</v>
      </c>
      <c r="E162" s="144" t="s">
        <v>115</v>
      </c>
      <c r="F162" s="144" t="s">
        <v>109</v>
      </c>
      <c r="G162" s="145" t="str">
        <f>IF('S2'!L14="","##BLANK",'S2'!L14)</f>
        <v>##BLANK</v>
      </c>
    </row>
    <row r="163" spans="1:7" s="144" customFormat="1" ht="14.25">
      <c r="A163" s="142" t="str">
        <f>INDEX(Lists!$B$4:$B$13,MATCH(Validation!$B$3,Lists!$A$4:$A$13,0))</f>
        <v>ALB</v>
      </c>
      <c r="B163" s="143" t="str">
        <f>$A$4&amp;"_NOCON010"</f>
        <v>ALB_NOCON010</v>
      </c>
      <c r="C163" s="144" t="s">
        <v>116</v>
      </c>
      <c r="D163" s="144" t="s">
        <v>180</v>
      </c>
      <c r="E163" s="144" t="s">
        <v>115</v>
      </c>
      <c r="F163" s="144" t="s">
        <v>109</v>
      </c>
      <c r="G163" s="145" t="str">
        <f>IF('S2'!L15="","##BLANK",'S2'!L15)</f>
        <v>##BLANK</v>
      </c>
    </row>
    <row r="164" spans="1:7" s="144" customFormat="1" ht="14.25">
      <c r="A164" s="142" t="str">
        <f>INDEX(Lists!$B$4:$B$13,MATCH(Validation!$B$3,Lists!$A$4:$A$13,0))</f>
        <v>ALB</v>
      </c>
      <c r="B164" s="143" t="str">
        <f>$A$4&amp;"_NOCON011"</f>
        <v>ALB_NOCON011</v>
      </c>
      <c r="C164" s="144" t="s">
        <v>116</v>
      </c>
      <c r="D164" s="144" t="s">
        <v>180</v>
      </c>
      <c r="E164" s="144" t="s">
        <v>115</v>
      </c>
      <c r="F164" s="144" t="s">
        <v>109</v>
      </c>
      <c r="G164" s="145" t="str">
        <f>IF('S2'!L16="","##BLANK",'S2'!L16)</f>
        <v>##BLANK</v>
      </c>
    </row>
    <row r="165" spans="1:7" s="144" customFormat="1" ht="14.25">
      <c r="A165" s="142" t="str">
        <f>INDEX(Lists!$B$4:$B$13,MATCH(Validation!$B$3,Lists!$A$4:$A$13,0))</f>
        <v>ALB</v>
      </c>
      <c r="B165" s="143" t="str">
        <f>$A$4&amp;"_NOCON012"</f>
        <v>ALB_NOCON012</v>
      </c>
      <c r="C165" s="144" t="s">
        <v>116</v>
      </c>
      <c r="D165" s="144" t="s">
        <v>180</v>
      </c>
      <c r="E165" s="144" t="s">
        <v>115</v>
      </c>
      <c r="F165" s="144" t="s">
        <v>109</v>
      </c>
      <c r="G165" s="145" t="str">
        <f>IF('S2'!L17="","##BLANK",'S2'!L17)</f>
        <v>##BLANK</v>
      </c>
    </row>
    <row r="166" spans="1:7" s="144" customFormat="1" ht="14.25">
      <c r="A166" s="142" t="str">
        <f>INDEX(Lists!$B$4:$B$13,MATCH(Validation!$B$3,Lists!$A$4:$A$13,0))</f>
        <v>ALB</v>
      </c>
      <c r="B166" s="143" t="str">
        <f>$A$4&amp;"_NOCON013"</f>
        <v>ALB_NOCON013</v>
      </c>
      <c r="C166" s="144" t="s">
        <v>116</v>
      </c>
      <c r="D166" s="144" t="s">
        <v>180</v>
      </c>
      <c r="E166" s="144" t="s">
        <v>115</v>
      </c>
      <c r="F166" s="144" t="s">
        <v>109</v>
      </c>
      <c r="G166" s="145" t="str">
        <f>IF('S2'!L18="","##BLANK",'S2'!L18)</f>
        <v>##BLANK</v>
      </c>
    </row>
    <row r="167" spans="1:7" s="144" customFormat="1" ht="14.25">
      <c r="A167" s="142" t="str">
        <f>INDEX(Lists!$B$4:$B$13,MATCH(Validation!$B$3,Lists!$A$4:$A$13,0))</f>
        <v>ALB</v>
      </c>
      <c r="B167" s="143" t="str">
        <f>$A$4&amp;"_NOCON014"</f>
        <v>ALB_NOCON014</v>
      </c>
      <c r="C167" s="144" t="s">
        <v>116</v>
      </c>
      <c r="D167" s="144" t="s">
        <v>180</v>
      </c>
      <c r="E167" s="144" t="s">
        <v>115</v>
      </c>
      <c r="F167" s="144" t="s">
        <v>109</v>
      </c>
      <c r="G167" s="145" t="str">
        <f>IF('S2'!L19="","##BLANK",'S2'!L19)</f>
        <v>##BLANK</v>
      </c>
    </row>
    <row r="168" spans="1:7" s="144" customFormat="1" ht="14.25">
      <c r="A168" s="142" t="str">
        <f>INDEX(Lists!$B$4:$B$13,MATCH(Validation!$B$3,Lists!$A$4:$A$13,0))</f>
        <v>ALB</v>
      </c>
      <c r="B168" s="143" t="str">
        <f>$A$4&amp;"_NOCON015"</f>
        <v>ALB_NOCON015</v>
      </c>
      <c r="C168" s="144" t="s">
        <v>116</v>
      </c>
      <c r="D168" s="144" t="s">
        <v>180</v>
      </c>
      <c r="E168" s="144" t="s">
        <v>115</v>
      </c>
      <c r="F168" s="144" t="s">
        <v>109</v>
      </c>
      <c r="G168" s="145" t="str">
        <f>IF('S2'!L20="","##BLANK",'S2'!L20)</f>
        <v>##BLANK</v>
      </c>
    </row>
    <row r="169" spans="1:7" s="144" customFormat="1" ht="14.25">
      <c r="A169" s="142" t="str">
        <f>INDEX(Lists!$B$4:$B$13,MATCH(Validation!$B$3,Lists!$A$4:$A$13,0))</f>
        <v>ALB</v>
      </c>
      <c r="B169" s="143" t="str">
        <f>$A$4&amp;"_NOCON016"</f>
        <v>ALB_NOCON016</v>
      </c>
      <c r="C169" s="144" t="s">
        <v>116</v>
      </c>
      <c r="D169" s="144" t="s">
        <v>180</v>
      </c>
      <c r="E169" s="144" t="s">
        <v>115</v>
      </c>
      <c r="F169" s="144" t="s">
        <v>109</v>
      </c>
      <c r="G169" s="145" t="str">
        <f>IF('S2'!L21="","##BLANK",'S2'!L21)</f>
        <v>##BLANK</v>
      </c>
    </row>
    <row r="170" spans="1:7" s="144" customFormat="1" ht="14.25">
      <c r="A170" s="142" t="str">
        <f>INDEX(Lists!$B$4:$B$13,MATCH(Validation!$B$3,Lists!$A$4:$A$13,0))</f>
        <v>ALB</v>
      </c>
      <c r="B170" s="143" t="str">
        <f>$A$4&amp;"_NOCON017"</f>
        <v>ALB_NOCON017</v>
      </c>
      <c r="C170" s="144" t="s">
        <v>116</v>
      </c>
      <c r="D170" s="144" t="s">
        <v>180</v>
      </c>
      <c r="E170" s="144" t="s">
        <v>115</v>
      </c>
      <c r="F170" s="144" t="s">
        <v>109</v>
      </c>
      <c r="G170" s="145" t="str">
        <f>IF('S2'!L22="","##BLANK",'S2'!L22)</f>
        <v>##BLANK</v>
      </c>
    </row>
    <row r="171" spans="1:7" s="144" customFormat="1" ht="14.25">
      <c r="A171" s="142" t="str">
        <f>INDEX(Lists!$B$4:$B$13,MATCH(Validation!$B$3,Lists!$A$4:$A$13,0))</f>
        <v>ALB</v>
      </c>
      <c r="B171" s="143" t="str">
        <f>$A$4&amp;"_NOCON018"</f>
        <v>ALB_NOCON018</v>
      </c>
      <c r="C171" s="144" t="s">
        <v>116</v>
      </c>
      <c r="D171" s="144" t="s">
        <v>180</v>
      </c>
      <c r="E171" s="144" t="s">
        <v>115</v>
      </c>
      <c r="F171" s="144" t="s">
        <v>109</v>
      </c>
      <c r="G171" s="145" t="str">
        <f>IF('S2'!L23="","##BLANK",'S2'!L23)</f>
        <v>##BLANK</v>
      </c>
    </row>
    <row r="172" spans="1:7" s="144" customFormat="1" ht="14.25">
      <c r="A172" s="142" t="str">
        <f>INDEX(Lists!$B$4:$B$13,MATCH(Validation!$B$3,Lists!$A$4:$A$13,0))</f>
        <v>ALB</v>
      </c>
      <c r="B172" s="143" t="str">
        <f>$A$4&amp;"_NOCON019"</f>
        <v>ALB_NOCON019</v>
      </c>
      <c r="C172" s="144" t="s">
        <v>116</v>
      </c>
      <c r="D172" s="144" t="s">
        <v>180</v>
      </c>
      <c r="E172" s="144" t="s">
        <v>115</v>
      </c>
      <c r="F172" s="144" t="s">
        <v>109</v>
      </c>
      <c r="G172" s="145" t="str">
        <f>IF('S2'!L24="","##BLANK",'S2'!L24)</f>
        <v>##BLANK</v>
      </c>
    </row>
    <row r="173" spans="1:7" s="144" customFormat="1" ht="14.25">
      <c r="A173" s="142" t="str">
        <f>INDEX(Lists!$B$4:$B$13,MATCH(Validation!$B$3,Lists!$A$4:$A$13,0))</f>
        <v>ALB</v>
      </c>
      <c r="B173" s="143" t="str">
        <f>$A$4&amp;"_NOCON020"</f>
        <v>ALB_NOCON020</v>
      </c>
      <c r="C173" s="144" t="s">
        <v>116</v>
      </c>
      <c r="D173" s="144" t="s">
        <v>180</v>
      </c>
      <c r="E173" s="144" t="s">
        <v>115</v>
      </c>
      <c r="F173" s="144" t="s">
        <v>109</v>
      </c>
      <c r="G173" s="145" t="str">
        <f>IF('S2'!L25="","##BLANK",'S2'!L25)</f>
        <v>##BLANK</v>
      </c>
    </row>
    <row r="174" spans="1:7" s="144" customFormat="1" ht="14.25">
      <c r="A174" s="142" t="str">
        <f>INDEX(Lists!$B$4:$B$13,MATCH(Validation!$B$3,Lists!$A$4:$A$13,0))</f>
        <v>ALB</v>
      </c>
      <c r="B174" s="143" t="str">
        <f>$A$4&amp;"_NOCON021"</f>
        <v>ALB_NOCON021</v>
      </c>
      <c r="C174" s="144" t="s">
        <v>116</v>
      </c>
      <c r="D174" s="144" t="s">
        <v>180</v>
      </c>
      <c r="E174" s="144" t="s">
        <v>115</v>
      </c>
      <c r="F174" s="144" t="s">
        <v>109</v>
      </c>
      <c r="G174" s="145" t="str">
        <f>IF('S2'!L26="","##BLANK",'S2'!L26)</f>
        <v>##BLANK</v>
      </c>
    </row>
    <row r="175" spans="1:7" s="144" customFormat="1" ht="14.25">
      <c r="A175" s="142" t="str">
        <f>INDEX(Lists!$B$4:$B$13,MATCH(Validation!$B$3,Lists!$A$4:$A$13,0))</f>
        <v>ALB</v>
      </c>
      <c r="B175" s="143" t="str">
        <f>$A$4&amp;"_NOCON022"</f>
        <v>ALB_NOCON022</v>
      </c>
      <c r="C175" s="144" t="s">
        <v>116</v>
      </c>
      <c r="D175" s="144" t="s">
        <v>180</v>
      </c>
      <c r="E175" s="144" t="s">
        <v>115</v>
      </c>
      <c r="F175" s="144" t="s">
        <v>109</v>
      </c>
      <c r="G175" s="145" t="str">
        <f>IF('S2'!L27="","##BLANK",'S2'!L27)</f>
        <v>##BLANK</v>
      </c>
    </row>
    <row r="176" spans="1:7" s="144" customFormat="1" ht="14.25">
      <c r="A176" s="142" t="str">
        <f>INDEX(Lists!$B$4:$B$13,MATCH(Validation!$B$3,Lists!$A$4:$A$13,0))</f>
        <v>ALB</v>
      </c>
      <c r="B176" s="143" t="str">
        <f>$A$4&amp;"_NOCON023"</f>
        <v>ALB_NOCON023</v>
      </c>
      <c r="C176" s="144" t="s">
        <v>116</v>
      </c>
      <c r="D176" s="144" t="s">
        <v>180</v>
      </c>
      <c r="E176" s="144" t="s">
        <v>115</v>
      </c>
      <c r="F176" s="144" t="s">
        <v>109</v>
      </c>
      <c r="G176" s="145" t="str">
        <f>IF('S2'!L28="","##BLANK",'S2'!L28)</f>
        <v>##BLANK</v>
      </c>
    </row>
    <row r="177" spans="1:7" s="144" customFormat="1" ht="14.25">
      <c r="A177" s="142" t="str">
        <f>INDEX(Lists!$B$4:$B$13,MATCH(Validation!$B$3,Lists!$A$4:$A$13,0))</f>
        <v>ALB</v>
      </c>
      <c r="B177" s="143" t="str">
        <f>$A$4&amp;"_NOCON024"</f>
        <v>ALB_NOCON024</v>
      </c>
      <c r="C177" s="144" t="s">
        <v>116</v>
      </c>
      <c r="D177" s="144" t="s">
        <v>180</v>
      </c>
      <c r="E177" s="144" t="s">
        <v>115</v>
      </c>
      <c r="F177" s="144" t="s">
        <v>109</v>
      </c>
      <c r="G177" s="145" t="str">
        <f>IF('S2'!L29="","##BLANK",'S2'!L29)</f>
        <v>##BLANK</v>
      </c>
    </row>
    <row r="178" spans="1:7" s="144" customFormat="1" ht="14.25">
      <c r="A178" s="142" t="str">
        <f>INDEX(Lists!$B$4:$B$13,MATCH(Validation!$B$3,Lists!$A$4:$A$13,0))</f>
        <v>ALB</v>
      </c>
      <c r="B178" s="143" t="str">
        <f>$A$4&amp;"_NOCON025"</f>
        <v>ALB_NOCON025</v>
      </c>
      <c r="C178" s="144" t="s">
        <v>116</v>
      </c>
      <c r="D178" s="144" t="s">
        <v>180</v>
      </c>
      <c r="E178" s="144" t="s">
        <v>115</v>
      </c>
      <c r="F178" s="144" t="s">
        <v>109</v>
      </c>
      <c r="G178" s="145" t="str">
        <f>IF('S2'!L30="","##BLANK",'S2'!L30)</f>
        <v>##BLANK</v>
      </c>
    </row>
    <row r="179" spans="1:7" s="144" customFormat="1" ht="14.25">
      <c r="A179" s="142" t="str">
        <f>INDEX(Lists!$B$4:$B$13,MATCH(Validation!$B$3,Lists!$A$4:$A$13,0))</f>
        <v>ALB</v>
      </c>
      <c r="B179" s="143" t="str">
        <f>$A$4&amp;"_NOCON026"</f>
        <v>ALB_NOCON026</v>
      </c>
      <c r="C179" s="144" t="s">
        <v>116</v>
      </c>
      <c r="D179" s="144" t="s">
        <v>180</v>
      </c>
      <c r="E179" s="144" t="s">
        <v>115</v>
      </c>
      <c r="F179" s="144" t="s">
        <v>109</v>
      </c>
      <c r="G179" s="145" t="str">
        <f>IF('S2'!L31="","##BLANK",'S2'!L31)</f>
        <v>##BLANK</v>
      </c>
    </row>
    <row r="180" spans="1:7" s="144" customFormat="1" ht="14.25">
      <c r="A180" s="142" t="str">
        <f>INDEX(Lists!$B$4:$B$13,MATCH(Validation!$B$3,Lists!$A$4:$A$13,0))</f>
        <v>ALB</v>
      </c>
      <c r="B180" s="143" t="str">
        <f>$A$4&amp;"_NOCON027"</f>
        <v>ALB_NOCON027</v>
      </c>
      <c r="C180" s="144" t="s">
        <v>116</v>
      </c>
      <c r="D180" s="144" t="s">
        <v>180</v>
      </c>
      <c r="E180" s="144" t="s">
        <v>115</v>
      </c>
      <c r="F180" s="144" t="s">
        <v>109</v>
      </c>
      <c r="G180" s="145" t="str">
        <f>IF('S2'!L32="","##BLANK",'S2'!L32)</f>
        <v>##BLANK</v>
      </c>
    </row>
    <row r="181" spans="1:7" s="144" customFormat="1" ht="14.25">
      <c r="A181" s="142" t="str">
        <f>INDEX(Lists!$B$4:$B$13,MATCH(Validation!$B$3,Lists!$A$4:$A$13,0))</f>
        <v>ALB</v>
      </c>
      <c r="B181" s="143" t="str">
        <f>$A$4&amp;"_NOCON028"</f>
        <v>ALB_NOCON028</v>
      </c>
      <c r="C181" s="144" t="s">
        <v>116</v>
      </c>
      <c r="D181" s="144" t="s">
        <v>180</v>
      </c>
      <c r="E181" s="144" t="s">
        <v>115</v>
      </c>
      <c r="F181" s="144" t="s">
        <v>109</v>
      </c>
      <c r="G181" s="145" t="str">
        <f>IF('S2'!L33="","##BLANK",'S2'!L33)</f>
        <v>##BLANK</v>
      </c>
    </row>
    <row r="182" spans="1:7" s="144" customFormat="1" ht="14.25">
      <c r="A182" s="142" t="str">
        <f>INDEX(Lists!$B$4:$B$13,MATCH(Validation!$B$3,Lists!$A$4:$A$13,0))</f>
        <v>ALB</v>
      </c>
      <c r="B182" s="143" t="str">
        <f>$A$4&amp;"_NOCON029"</f>
        <v>ALB_NOCON029</v>
      </c>
      <c r="C182" s="144" t="s">
        <v>116</v>
      </c>
      <c r="D182" s="144" t="s">
        <v>180</v>
      </c>
      <c r="E182" s="144" t="s">
        <v>115</v>
      </c>
      <c r="F182" s="144" t="s">
        <v>109</v>
      </c>
      <c r="G182" s="145" t="str">
        <f>IF('S2'!L34="","##BLANK",'S2'!L34)</f>
        <v>##BLANK</v>
      </c>
    </row>
    <row r="183" spans="1:7" s="144" customFormat="1" ht="14.25">
      <c r="A183" s="142" t="str">
        <f>INDEX(Lists!$B$4:$B$13,MATCH(Validation!$B$3,Lists!$A$4:$A$13,0))</f>
        <v>ALB</v>
      </c>
      <c r="B183" s="143" t="str">
        <f>$A$4&amp;"_NOCON030"</f>
        <v>ALB_NOCON030</v>
      </c>
      <c r="C183" s="144" t="s">
        <v>116</v>
      </c>
      <c r="D183" s="144" t="s">
        <v>180</v>
      </c>
      <c r="E183" s="144" t="s">
        <v>115</v>
      </c>
      <c r="F183" s="144" t="s">
        <v>109</v>
      </c>
      <c r="G183" s="145" t="str">
        <f>IF('S2'!L35="","##BLANK",'S2'!L35)</f>
        <v>##BLANK</v>
      </c>
    </row>
    <row r="184" spans="1:7" s="144" customFormat="1" ht="14.25">
      <c r="A184" s="142" t="str">
        <f>INDEX(Lists!$B$4:$B$13,MATCH(Validation!$B$3,Lists!$A$4:$A$13,0))</f>
        <v>ALB</v>
      </c>
      <c r="B184" s="143" t="str">
        <f>$A$4&amp;"_NOCON01"</f>
        <v>ALB_NOCON01</v>
      </c>
      <c r="C184" s="144" t="s">
        <v>118</v>
      </c>
      <c r="D184" s="146" t="s">
        <v>182</v>
      </c>
      <c r="E184" s="144" t="s">
        <v>115</v>
      </c>
      <c r="F184" s="144" t="s">
        <v>109</v>
      </c>
      <c r="G184" s="145">
        <f>IF('S2'!M6="","##BLANK",'S2'!M6)</f>
        <v>0.17</v>
      </c>
    </row>
    <row r="185" spans="1:7" s="144" customFormat="1" ht="14.25">
      <c r="A185" s="142" t="str">
        <f>INDEX(Lists!$B$4:$B$13,MATCH(Validation!$B$3,Lists!$A$4:$A$13,0))</f>
        <v>ALB</v>
      </c>
      <c r="B185" s="143" t="str">
        <f>$A$4&amp;"_NOCON02"</f>
        <v>ALB_NOCON02</v>
      </c>
      <c r="C185" s="144" t="s">
        <v>118</v>
      </c>
      <c r="D185" s="146" t="s">
        <v>182</v>
      </c>
      <c r="E185" s="144" t="s">
        <v>115</v>
      </c>
      <c r="F185" s="144" t="s">
        <v>109</v>
      </c>
      <c r="G185" s="145">
        <f>IF('S2'!M7="","##BLANK",'S2'!M7)</f>
        <v>1</v>
      </c>
    </row>
    <row r="186" spans="1:7" s="144" customFormat="1" ht="14.25">
      <c r="A186" s="142" t="str">
        <f>INDEX(Lists!$B$4:$B$13,MATCH(Validation!$B$3,Lists!$A$4:$A$13,0))</f>
        <v>ALB</v>
      </c>
      <c r="B186" s="143" t="str">
        <f>$A$4&amp;"_NOCON03"</f>
        <v>ALB_NOCON03</v>
      </c>
      <c r="C186" s="144" t="s">
        <v>118</v>
      </c>
      <c r="D186" s="146" t="s">
        <v>182</v>
      </c>
      <c r="E186" s="144" t="s">
        <v>115</v>
      </c>
      <c r="F186" s="144" t="s">
        <v>109</v>
      </c>
      <c r="G186" s="145">
        <f>IF('S2'!M8="","##BLANK",'S2'!M8)</f>
        <v>0</v>
      </c>
    </row>
    <row r="187" spans="1:7" s="144" customFormat="1" ht="14.25">
      <c r="A187" s="142" t="str">
        <f>INDEX(Lists!$B$4:$B$13,MATCH(Validation!$B$3,Lists!$A$4:$A$13,0))</f>
        <v>ALB</v>
      </c>
      <c r="B187" s="143" t="str">
        <f>$A$4&amp;"_NOCON04"</f>
        <v>ALB_NOCON04</v>
      </c>
      <c r="C187" s="144" t="s">
        <v>118</v>
      </c>
      <c r="D187" s="146" t="s">
        <v>182</v>
      </c>
      <c r="E187" s="144" t="s">
        <v>115</v>
      </c>
      <c r="F187" s="144" t="s">
        <v>109</v>
      </c>
      <c r="G187" s="145" t="str">
        <f>IF('S2'!M9="","##BLANK",'S2'!M9)</f>
        <v>##BLANK</v>
      </c>
    </row>
    <row r="188" spans="1:7" s="144" customFormat="1" ht="14.25">
      <c r="A188" s="142" t="str">
        <f>INDEX(Lists!$B$4:$B$13,MATCH(Validation!$B$3,Lists!$A$4:$A$13,0))</f>
        <v>ALB</v>
      </c>
      <c r="B188" s="143" t="str">
        <f>$A$4&amp;"_NOCON05"</f>
        <v>ALB_NOCON05</v>
      </c>
      <c r="C188" s="144" t="s">
        <v>118</v>
      </c>
      <c r="D188" s="146" t="s">
        <v>182</v>
      </c>
      <c r="E188" s="144" t="s">
        <v>115</v>
      </c>
      <c r="F188" s="144" t="s">
        <v>109</v>
      </c>
      <c r="G188" s="145" t="str">
        <f>IF('S2'!M10="","##BLANK",'S2'!M10)</f>
        <v>##BLANK</v>
      </c>
    </row>
    <row r="189" spans="1:7" s="144" customFormat="1" ht="14.25">
      <c r="A189" s="142" t="str">
        <f>INDEX(Lists!$B$4:$B$13,MATCH(Validation!$B$3,Lists!$A$4:$A$13,0))</f>
        <v>ALB</v>
      </c>
      <c r="B189" s="143" t="str">
        <f>$A$4&amp;"_NOCON06"</f>
        <v>ALB_NOCON06</v>
      </c>
      <c r="C189" s="144" t="s">
        <v>118</v>
      </c>
      <c r="D189" s="146" t="s">
        <v>182</v>
      </c>
      <c r="E189" s="144" t="s">
        <v>115</v>
      </c>
      <c r="F189" s="144" t="s">
        <v>109</v>
      </c>
      <c r="G189" s="145" t="str">
        <f>IF('S2'!M11="","##BLANK",'S2'!M11)</f>
        <v>##BLANK</v>
      </c>
    </row>
    <row r="190" spans="1:7" s="144" customFormat="1" ht="14.25">
      <c r="A190" s="142" t="str">
        <f>INDEX(Lists!$B$4:$B$13,MATCH(Validation!$B$3,Lists!$A$4:$A$13,0))</f>
        <v>ALB</v>
      </c>
      <c r="B190" s="143" t="str">
        <f>$A$4&amp;"_NOCON07"</f>
        <v>ALB_NOCON07</v>
      </c>
      <c r="C190" s="144" t="s">
        <v>118</v>
      </c>
      <c r="D190" s="146" t="s">
        <v>182</v>
      </c>
      <c r="E190" s="144" t="s">
        <v>115</v>
      </c>
      <c r="F190" s="144" t="s">
        <v>109</v>
      </c>
      <c r="G190" s="145" t="str">
        <f>IF('S2'!M12="","##BLANK",'S2'!M12)</f>
        <v>##BLANK</v>
      </c>
    </row>
    <row r="191" spans="1:7" s="144" customFormat="1" ht="14.25">
      <c r="A191" s="142" t="str">
        <f>INDEX(Lists!$B$4:$B$13,MATCH(Validation!$B$3,Lists!$A$4:$A$13,0))</f>
        <v>ALB</v>
      </c>
      <c r="B191" s="143" t="str">
        <f>$A$4&amp;"_NOCON08"</f>
        <v>ALB_NOCON08</v>
      </c>
      <c r="C191" s="144" t="s">
        <v>118</v>
      </c>
      <c r="D191" s="146" t="s">
        <v>182</v>
      </c>
      <c r="E191" s="144" t="s">
        <v>115</v>
      </c>
      <c r="F191" s="144" t="s">
        <v>109</v>
      </c>
      <c r="G191" s="145" t="str">
        <f>IF('S2'!M13="","##BLANK",'S2'!M13)</f>
        <v>##BLANK</v>
      </c>
    </row>
    <row r="192" spans="1:7" s="144" customFormat="1" ht="14.25">
      <c r="A192" s="142" t="str">
        <f>INDEX(Lists!$B$4:$B$13,MATCH(Validation!$B$3,Lists!$A$4:$A$13,0))</f>
        <v>ALB</v>
      </c>
      <c r="B192" s="143" t="str">
        <f>$A$4&amp;"_NOCON09"</f>
        <v>ALB_NOCON09</v>
      </c>
      <c r="C192" s="144" t="s">
        <v>118</v>
      </c>
      <c r="D192" s="146" t="s">
        <v>182</v>
      </c>
      <c r="E192" s="144" t="s">
        <v>115</v>
      </c>
      <c r="F192" s="144" t="s">
        <v>109</v>
      </c>
      <c r="G192" s="145" t="str">
        <f>IF('S2'!M14="","##BLANK",'S2'!M14)</f>
        <v>##BLANK</v>
      </c>
    </row>
    <row r="193" spans="1:7" s="144" customFormat="1" ht="14.25">
      <c r="A193" s="142" t="str">
        <f>INDEX(Lists!$B$4:$B$13,MATCH(Validation!$B$3,Lists!$A$4:$A$13,0))</f>
        <v>ALB</v>
      </c>
      <c r="B193" s="143" t="str">
        <f>$A$4&amp;"_NOCON010"</f>
        <v>ALB_NOCON010</v>
      </c>
      <c r="C193" s="144" t="s">
        <v>118</v>
      </c>
      <c r="D193" s="146" t="s">
        <v>182</v>
      </c>
      <c r="E193" s="144" t="s">
        <v>115</v>
      </c>
      <c r="F193" s="144" t="s">
        <v>109</v>
      </c>
      <c r="G193" s="145" t="str">
        <f>IF('S2'!M15="","##BLANK",'S2'!M15)</f>
        <v>##BLANK</v>
      </c>
    </row>
    <row r="194" spans="1:7" s="144" customFormat="1" ht="14.25">
      <c r="A194" s="142" t="str">
        <f>INDEX(Lists!$B$4:$B$13,MATCH(Validation!$B$3,Lists!$A$4:$A$13,0))</f>
        <v>ALB</v>
      </c>
      <c r="B194" s="143" t="str">
        <f>$A$4&amp;"_NOCON011"</f>
        <v>ALB_NOCON011</v>
      </c>
      <c r="C194" s="144" t="s">
        <v>118</v>
      </c>
      <c r="D194" s="146" t="s">
        <v>182</v>
      </c>
      <c r="E194" s="144" t="s">
        <v>115</v>
      </c>
      <c r="F194" s="144" t="s">
        <v>109</v>
      </c>
      <c r="G194" s="145" t="str">
        <f>IF('S2'!M16="","##BLANK",'S2'!M16)</f>
        <v>##BLANK</v>
      </c>
    </row>
    <row r="195" spans="1:7" s="144" customFormat="1" ht="14.25">
      <c r="A195" s="142" t="str">
        <f>INDEX(Lists!$B$4:$B$13,MATCH(Validation!$B$3,Lists!$A$4:$A$13,0))</f>
        <v>ALB</v>
      </c>
      <c r="B195" s="143" t="str">
        <f>$A$4&amp;"_NOCON012"</f>
        <v>ALB_NOCON012</v>
      </c>
      <c r="C195" s="144" t="s">
        <v>118</v>
      </c>
      <c r="D195" s="146" t="s">
        <v>182</v>
      </c>
      <c r="E195" s="144" t="s">
        <v>115</v>
      </c>
      <c r="F195" s="144" t="s">
        <v>109</v>
      </c>
      <c r="G195" s="145" t="str">
        <f>IF('S2'!M17="","##BLANK",'S2'!M17)</f>
        <v>##BLANK</v>
      </c>
    </row>
    <row r="196" spans="1:7" s="144" customFormat="1" ht="14.25">
      <c r="A196" s="142" t="str">
        <f>INDEX(Lists!$B$4:$B$13,MATCH(Validation!$B$3,Lists!$A$4:$A$13,0))</f>
        <v>ALB</v>
      </c>
      <c r="B196" s="143" t="str">
        <f>$A$4&amp;"_NOCON013"</f>
        <v>ALB_NOCON013</v>
      </c>
      <c r="C196" s="144" t="s">
        <v>118</v>
      </c>
      <c r="D196" s="146" t="s">
        <v>182</v>
      </c>
      <c r="E196" s="144" t="s">
        <v>115</v>
      </c>
      <c r="F196" s="144" t="s">
        <v>109</v>
      </c>
      <c r="G196" s="145" t="str">
        <f>IF('S2'!M18="","##BLANK",'S2'!M18)</f>
        <v>##BLANK</v>
      </c>
    </row>
    <row r="197" spans="1:7" s="144" customFormat="1" ht="14.25">
      <c r="A197" s="142" t="str">
        <f>INDEX(Lists!$B$4:$B$13,MATCH(Validation!$B$3,Lists!$A$4:$A$13,0))</f>
        <v>ALB</v>
      </c>
      <c r="B197" s="143" t="str">
        <f>$A$4&amp;"_NOCON014"</f>
        <v>ALB_NOCON014</v>
      </c>
      <c r="C197" s="144" t="s">
        <v>118</v>
      </c>
      <c r="D197" s="146" t="s">
        <v>182</v>
      </c>
      <c r="E197" s="144" t="s">
        <v>115</v>
      </c>
      <c r="F197" s="144" t="s">
        <v>109</v>
      </c>
      <c r="G197" s="145" t="str">
        <f>IF('S2'!M19="","##BLANK",'S2'!M19)</f>
        <v>##BLANK</v>
      </c>
    </row>
    <row r="198" spans="1:7" s="144" customFormat="1" ht="14.25">
      <c r="A198" s="142" t="str">
        <f>INDEX(Lists!$B$4:$B$13,MATCH(Validation!$B$3,Lists!$A$4:$A$13,0))</f>
        <v>ALB</v>
      </c>
      <c r="B198" s="143" t="str">
        <f>$A$4&amp;"_NOCON015"</f>
        <v>ALB_NOCON015</v>
      </c>
      <c r="C198" s="144" t="s">
        <v>118</v>
      </c>
      <c r="D198" s="146" t="s">
        <v>182</v>
      </c>
      <c r="E198" s="144" t="s">
        <v>115</v>
      </c>
      <c r="F198" s="144" t="s">
        <v>109</v>
      </c>
      <c r="G198" s="145" t="str">
        <f>IF('S2'!M20="","##BLANK",'S2'!M20)</f>
        <v>##BLANK</v>
      </c>
    </row>
    <row r="199" spans="1:7" s="144" customFormat="1" ht="14.25">
      <c r="A199" s="142" t="str">
        <f>INDEX(Lists!$B$4:$B$13,MATCH(Validation!$B$3,Lists!$A$4:$A$13,0))</f>
        <v>ALB</v>
      </c>
      <c r="B199" s="143" t="str">
        <f>$A$4&amp;"_NOCON016"</f>
        <v>ALB_NOCON016</v>
      </c>
      <c r="C199" s="144" t="s">
        <v>118</v>
      </c>
      <c r="D199" s="146" t="s">
        <v>182</v>
      </c>
      <c r="E199" s="144" t="s">
        <v>115</v>
      </c>
      <c r="F199" s="144" t="s">
        <v>109</v>
      </c>
      <c r="G199" s="145" t="str">
        <f>IF('S2'!M21="","##BLANK",'S2'!M21)</f>
        <v>##BLANK</v>
      </c>
    </row>
    <row r="200" spans="1:7" s="144" customFormat="1" ht="14.25">
      <c r="A200" s="142" t="str">
        <f>INDEX(Lists!$B$4:$B$13,MATCH(Validation!$B$3,Lists!$A$4:$A$13,0))</f>
        <v>ALB</v>
      </c>
      <c r="B200" s="143" t="str">
        <f>$A$4&amp;"_NOCON017"</f>
        <v>ALB_NOCON017</v>
      </c>
      <c r="C200" s="144" t="s">
        <v>118</v>
      </c>
      <c r="D200" s="146" t="s">
        <v>182</v>
      </c>
      <c r="E200" s="144" t="s">
        <v>115</v>
      </c>
      <c r="F200" s="144" t="s">
        <v>109</v>
      </c>
      <c r="G200" s="145" t="str">
        <f>IF('S2'!M22="","##BLANK",'S2'!M22)</f>
        <v>##BLANK</v>
      </c>
    </row>
    <row r="201" spans="1:7" s="144" customFormat="1" ht="14.25">
      <c r="A201" s="142" t="str">
        <f>INDEX(Lists!$B$4:$B$13,MATCH(Validation!$B$3,Lists!$A$4:$A$13,0))</f>
        <v>ALB</v>
      </c>
      <c r="B201" s="143" t="str">
        <f>$A$4&amp;"_NOCON018"</f>
        <v>ALB_NOCON018</v>
      </c>
      <c r="C201" s="144" t="s">
        <v>118</v>
      </c>
      <c r="D201" s="146" t="s">
        <v>182</v>
      </c>
      <c r="E201" s="144" t="s">
        <v>115</v>
      </c>
      <c r="F201" s="144" t="s">
        <v>109</v>
      </c>
      <c r="G201" s="145" t="str">
        <f>IF('S2'!M23="","##BLANK",'S2'!M23)</f>
        <v>##BLANK</v>
      </c>
    </row>
    <row r="202" spans="1:7" s="144" customFormat="1" ht="14.25">
      <c r="A202" s="142" t="str">
        <f>INDEX(Lists!$B$4:$B$13,MATCH(Validation!$B$3,Lists!$A$4:$A$13,0))</f>
        <v>ALB</v>
      </c>
      <c r="B202" s="143" t="str">
        <f>$A$4&amp;"_NOCON019"</f>
        <v>ALB_NOCON019</v>
      </c>
      <c r="C202" s="144" t="s">
        <v>118</v>
      </c>
      <c r="D202" s="146" t="s">
        <v>182</v>
      </c>
      <c r="E202" s="144" t="s">
        <v>115</v>
      </c>
      <c r="F202" s="144" t="s">
        <v>109</v>
      </c>
      <c r="G202" s="145" t="str">
        <f>IF('S2'!M24="","##BLANK",'S2'!M24)</f>
        <v>##BLANK</v>
      </c>
    </row>
    <row r="203" spans="1:7" s="144" customFormat="1" ht="14.25">
      <c r="A203" s="142" t="str">
        <f>INDEX(Lists!$B$4:$B$13,MATCH(Validation!$B$3,Lists!$A$4:$A$13,0))</f>
        <v>ALB</v>
      </c>
      <c r="B203" s="143" t="str">
        <f>$A$4&amp;"_NOCON020"</f>
        <v>ALB_NOCON020</v>
      </c>
      <c r="C203" s="144" t="s">
        <v>118</v>
      </c>
      <c r="D203" s="146" t="s">
        <v>182</v>
      </c>
      <c r="E203" s="144" t="s">
        <v>115</v>
      </c>
      <c r="F203" s="144" t="s">
        <v>109</v>
      </c>
      <c r="G203" s="145" t="str">
        <f>IF('S2'!M25="","##BLANK",'S2'!M25)</f>
        <v>##BLANK</v>
      </c>
    </row>
    <row r="204" spans="1:7" s="144" customFormat="1" ht="14.25">
      <c r="A204" s="142" t="str">
        <f>INDEX(Lists!$B$4:$B$13,MATCH(Validation!$B$3,Lists!$A$4:$A$13,0))</f>
        <v>ALB</v>
      </c>
      <c r="B204" s="143" t="str">
        <f>$A$4&amp;"_NOCON021"</f>
        <v>ALB_NOCON021</v>
      </c>
      <c r="C204" s="144" t="s">
        <v>118</v>
      </c>
      <c r="D204" s="146" t="s">
        <v>182</v>
      </c>
      <c r="E204" s="144" t="s">
        <v>115</v>
      </c>
      <c r="F204" s="144" t="s">
        <v>109</v>
      </c>
      <c r="G204" s="145" t="str">
        <f>IF('S2'!M26="","##BLANK",'S2'!M26)</f>
        <v>##BLANK</v>
      </c>
    </row>
    <row r="205" spans="1:7" s="144" customFormat="1" ht="14.25">
      <c r="A205" s="142" t="str">
        <f>INDEX(Lists!$B$4:$B$13,MATCH(Validation!$B$3,Lists!$A$4:$A$13,0))</f>
        <v>ALB</v>
      </c>
      <c r="B205" s="143" t="str">
        <f>$A$4&amp;"_NOCON022"</f>
        <v>ALB_NOCON022</v>
      </c>
      <c r="C205" s="144" t="s">
        <v>118</v>
      </c>
      <c r="D205" s="146" t="s">
        <v>182</v>
      </c>
      <c r="E205" s="144" t="s">
        <v>115</v>
      </c>
      <c r="F205" s="144" t="s">
        <v>109</v>
      </c>
      <c r="G205" s="145" t="str">
        <f>IF('S2'!M27="","##BLANK",'S2'!M27)</f>
        <v>##BLANK</v>
      </c>
    </row>
    <row r="206" spans="1:7" s="144" customFormat="1" ht="14.25">
      <c r="A206" s="142" t="str">
        <f>INDEX(Lists!$B$4:$B$13,MATCH(Validation!$B$3,Lists!$A$4:$A$13,0))</f>
        <v>ALB</v>
      </c>
      <c r="B206" s="143" t="str">
        <f>$A$4&amp;"_NOCON023"</f>
        <v>ALB_NOCON023</v>
      </c>
      <c r="C206" s="144" t="s">
        <v>118</v>
      </c>
      <c r="D206" s="146" t="s">
        <v>182</v>
      </c>
      <c r="E206" s="144" t="s">
        <v>115</v>
      </c>
      <c r="F206" s="144" t="s">
        <v>109</v>
      </c>
      <c r="G206" s="145" t="str">
        <f>IF('S2'!M28="","##BLANK",'S2'!M28)</f>
        <v>##BLANK</v>
      </c>
    </row>
    <row r="207" spans="1:7" s="144" customFormat="1" ht="14.25">
      <c r="A207" s="142" t="str">
        <f>INDEX(Lists!$B$4:$B$13,MATCH(Validation!$B$3,Lists!$A$4:$A$13,0))</f>
        <v>ALB</v>
      </c>
      <c r="B207" s="143" t="str">
        <f>$A$4&amp;"_NOCON024"</f>
        <v>ALB_NOCON024</v>
      </c>
      <c r="C207" s="144" t="s">
        <v>118</v>
      </c>
      <c r="D207" s="146" t="s">
        <v>182</v>
      </c>
      <c r="E207" s="144" t="s">
        <v>115</v>
      </c>
      <c r="F207" s="144" t="s">
        <v>109</v>
      </c>
      <c r="G207" s="145" t="str">
        <f>IF('S2'!M29="","##BLANK",'S2'!M29)</f>
        <v>##BLANK</v>
      </c>
    </row>
    <row r="208" spans="1:7" s="144" customFormat="1" ht="14.25">
      <c r="A208" s="142" t="str">
        <f>INDEX(Lists!$B$4:$B$13,MATCH(Validation!$B$3,Lists!$A$4:$A$13,0))</f>
        <v>ALB</v>
      </c>
      <c r="B208" s="143" t="str">
        <f>$A$4&amp;"_NOCON025"</f>
        <v>ALB_NOCON025</v>
      </c>
      <c r="C208" s="144" t="s">
        <v>118</v>
      </c>
      <c r="D208" s="146" t="s">
        <v>182</v>
      </c>
      <c r="E208" s="144" t="s">
        <v>115</v>
      </c>
      <c r="F208" s="144" t="s">
        <v>109</v>
      </c>
      <c r="G208" s="145" t="str">
        <f>IF('S2'!M30="","##BLANK",'S2'!M30)</f>
        <v>##BLANK</v>
      </c>
    </row>
    <row r="209" spans="1:7" s="144" customFormat="1" ht="14.25">
      <c r="A209" s="142" t="str">
        <f>INDEX(Lists!$B$4:$B$13,MATCH(Validation!$B$3,Lists!$A$4:$A$13,0))</f>
        <v>ALB</v>
      </c>
      <c r="B209" s="143" t="str">
        <f>$A$4&amp;"_NOCON026"</f>
        <v>ALB_NOCON026</v>
      </c>
      <c r="C209" s="144" t="s">
        <v>118</v>
      </c>
      <c r="D209" s="146" t="s">
        <v>182</v>
      </c>
      <c r="E209" s="144" t="s">
        <v>115</v>
      </c>
      <c r="F209" s="144" t="s">
        <v>109</v>
      </c>
      <c r="G209" s="145" t="str">
        <f>IF('S2'!M31="","##BLANK",'S2'!M31)</f>
        <v>##BLANK</v>
      </c>
    </row>
    <row r="210" spans="1:7" s="144" customFormat="1" ht="14.25">
      <c r="A210" s="142" t="str">
        <f>INDEX(Lists!$B$4:$B$13,MATCH(Validation!$B$3,Lists!$A$4:$A$13,0))</f>
        <v>ALB</v>
      </c>
      <c r="B210" s="143" t="str">
        <f>$A$4&amp;"_NOCON027"</f>
        <v>ALB_NOCON027</v>
      </c>
      <c r="C210" s="144" t="s">
        <v>118</v>
      </c>
      <c r="D210" s="146" t="s">
        <v>182</v>
      </c>
      <c r="E210" s="144" t="s">
        <v>115</v>
      </c>
      <c r="F210" s="144" t="s">
        <v>109</v>
      </c>
      <c r="G210" s="145" t="str">
        <f>IF('S2'!M32="","##BLANK",'S2'!M32)</f>
        <v>##BLANK</v>
      </c>
    </row>
    <row r="211" spans="1:7" s="144" customFormat="1" ht="14.25">
      <c r="A211" s="142" t="str">
        <f>INDEX(Lists!$B$4:$B$13,MATCH(Validation!$B$3,Lists!$A$4:$A$13,0))</f>
        <v>ALB</v>
      </c>
      <c r="B211" s="143" t="str">
        <f>$A$4&amp;"_NOCON028"</f>
        <v>ALB_NOCON028</v>
      </c>
      <c r="C211" s="144" t="s">
        <v>118</v>
      </c>
      <c r="D211" s="146" t="s">
        <v>182</v>
      </c>
      <c r="E211" s="144" t="s">
        <v>115</v>
      </c>
      <c r="F211" s="144" t="s">
        <v>109</v>
      </c>
      <c r="G211" s="145" t="str">
        <f>IF('S2'!M33="","##BLANK",'S2'!M33)</f>
        <v>##BLANK</v>
      </c>
    </row>
    <row r="212" spans="1:7" s="144" customFormat="1" ht="14.25">
      <c r="A212" s="142" t="str">
        <f>INDEX(Lists!$B$4:$B$13,MATCH(Validation!$B$3,Lists!$A$4:$A$13,0))</f>
        <v>ALB</v>
      </c>
      <c r="B212" s="143" t="str">
        <f>$A$4&amp;"_NOCON029"</f>
        <v>ALB_NOCON029</v>
      </c>
      <c r="C212" s="144" t="s">
        <v>118</v>
      </c>
      <c r="D212" s="146" t="s">
        <v>182</v>
      </c>
      <c r="E212" s="144" t="s">
        <v>115</v>
      </c>
      <c r="F212" s="144" t="s">
        <v>109</v>
      </c>
      <c r="G212" s="145" t="str">
        <f>IF('S2'!M34="","##BLANK",'S2'!M34)</f>
        <v>##BLANK</v>
      </c>
    </row>
    <row r="213" spans="1:7" s="144" customFormat="1" ht="14.25">
      <c r="A213" s="142" t="str">
        <f>INDEX(Lists!$B$4:$B$13,MATCH(Validation!$B$3,Lists!$A$4:$A$13,0))</f>
        <v>ALB</v>
      </c>
      <c r="B213" s="143" t="str">
        <f>$A$4&amp;"_NOCON030"</f>
        <v>ALB_NOCON030</v>
      </c>
      <c r="C213" s="144" t="s">
        <v>118</v>
      </c>
      <c r="D213" s="146" t="s">
        <v>182</v>
      </c>
      <c r="E213" s="144" t="s">
        <v>115</v>
      </c>
      <c r="F213" s="144" t="s">
        <v>109</v>
      </c>
      <c r="G213" s="145" t="str">
        <f>IF('S2'!M35="","##BLANK",'S2'!M35)</f>
        <v>##BLANK</v>
      </c>
    </row>
  </sheetData>
  <sheetProtection algorithmName="SHA-512" hashValue="2BFOhNhDHrElgHNAAWzd8+6lmOhFoVhGnrxqq+fZANkpavYNYEQ8ypfrm55qscVpzakKftRaHs5ChQ+6l0T2FQ==" saltValue="+OlZVYhoE27c0/4OyJLZ5w==" spinCount="100000" sheet="1" objects="1" scenarios="1"/>
  <printOptions/>
  <pageMargins left="0.7086614173228347" right="0.7086614173228347" top="0.7480314960629921" bottom="0.7480314960629921" header="0.31496062992125984" footer="0.31496062992125984"/>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6AE98691704D84A9F91C212A72E2771" ma:contentTypeVersion="46" ma:contentTypeDescription="Create a new document" ma:contentTypeScope="" ma:versionID="660473fea211e9fa1637725214c5b28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fde7eb72cbac4dc5f14ae0176578c2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default="5;#Information and modelling|1370ae46-907c-4042-a177-a0ab02e852c2"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Monitoring and assuring delivery</TermName>
          <TermId xmlns="http://schemas.microsoft.com/office/infopath/2007/PartnerControls">b4104a0b-5551-4aff-ac3a-2b01c896e63b</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2</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0E1DA43-265F-4CC1-A6FE-ABBF4C1FA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0C2C4A-E3AD-4C64-903A-165D8E79DF4E}">
  <ds:schemaRefs>
    <ds:schemaRef ds:uri="Microsoft.SharePoint.Taxonomy.ContentTypeSync"/>
  </ds:schemaRefs>
</ds:datastoreItem>
</file>

<file path=customXml/itemProps3.xml><?xml version="1.0" encoding="utf-8"?>
<ds:datastoreItem xmlns:ds="http://schemas.openxmlformats.org/officeDocument/2006/customXml" ds:itemID="{EB01D7A8-8B59-495E-8285-1A2EF8ACE360}">
  <ds:schemaRefs>
    <ds:schemaRef ds:uri="http://schemas.microsoft.com/sharepoint/v3/contenttype/forms"/>
  </ds:schemaRefs>
</ds:datastoreItem>
</file>

<file path=customXml/itemProps4.xml><?xml version="1.0" encoding="utf-8"?>
<ds:datastoreItem xmlns:ds="http://schemas.openxmlformats.org/officeDocument/2006/customXml" ds:itemID="{01AA1C2B-5673-40B8-8F0E-A8A313B7B113}">
  <ds:schemaRefs>
    <ds:schemaRef ds:uri="http://schemas.microsoft.com/office/2006/documentManagement/types"/>
    <ds:schemaRef ds:uri="http://schemas.microsoft.com/sharepoint/v3"/>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APR excel tables - small company return (cleansed for publication)</dc:title>
  <dc:subject/>
  <dc:creator/>
  <cp:keywords/>
  <dc:description/>
  <cp:lastModifiedBy/>
  <dcterms:created xsi:type="dcterms:W3CDTF">2018-03-28T14:55:21Z</dcterms:created>
  <dcterms:modified xsi:type="dcterms:W3CDTF">2018-11-02T15:39:35Z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0x010100573134B1BDBFC74F8C2DBF70E4CDEAD40096AE98691704D84A9F91C212A72E2771</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2;#Monitoring and assuring delivery|b4104a0b-5551-4aff-ac3a-2b01c896e63b</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SharedWithUsers">
    <vt:lpwstr>118;#Laura Masters</vt:lpwstr>
  </property>
</Properties>
</file>